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M:\EVALUARE_CONTRACTARE\Rely Glogoviceanu\date-curente\DORINA_PARACLINIC\"/>
    </mc:Choice>
  </mc:AlternateContent>
  <xr:revisionPtr revIDLastSave="0" documentId="13_ncr:1_{F44BC42F-883D-42F8-9B32-7CEB04571303}" xr6:coauthVersionLast="47" xr6:coauthVersionMax="47" xr10:uidLastSave="{00000000-0000-0000-0000-000000000000}"/>
  <bookViews>
    <workbookView xWindow="-120" yWindow="-120" windowWidth="29040" windowHeight="15840" xr2:uid="{00000000-000D-0000-FFFF-FFFF0000000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6" i="1" l="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P47" i="1" l="1"/>
  <c r="E37" i="3"/>
  <c r="E36" i="3"/>
  <c r="E35" i="3"/>
  <c r="G35" i="3" s="1"/>
  <c r="E34" i="3"/>
  <c r="E33" i="3"/>
  <c r="G33" i="3" s="1"/>
  <c r="E32" i="3"/>
  <c r="G32" i="3" s="1"/>
  <c r="E31" i="3"/>
  <c r="G31" i="3" s="1"/>
  <c r="E30" i="3"/>
  <c r="G30" i="3" s="1"/>
  <c r="E29" i="3"/>
  <c r="E28" i="3"/>
  <c r="E27" i="3"/>
  <c r="G27" i="3" s="1"/>
  <c r="E26" i="3"/>
  <c r="E25" i="3"/>
  <c r="G25" i="3" s="1"/>
  <c r="E24" i="3"/>
  <c r="G24" i="3" s="1"/>
  <c r="E23" i="3"/>
  <c r="G23" i="3" s="1"/>
  <c r="E22" i="3"/>
  <c r="G22" i="3" s="1"/>
  <c r="E21" i="3"/>
  <c r="E20" i="3"/>
  <c r="E19" i="3"/>
  <c r="E18" i="3"/>
  <c r="E17" i="3"/>
  <c r="G17" i="3" s="1"/>
  <c r="E16" i="3"/>
  <c r="G16" i="3" s="1"/>
  <c r="E15" i="3"/>
  <c r="G15" i="3" s="1"/>
  <c r="E14" i="3"/>
  <c r="E13" i="3"/>
  <c r="E12" i="3"/>
  <c r="E11" i="3"/>
  <c r="E10" i="3"/>
  <c r="E9" i="3"/>
  <c r="G9" i="3" s="1"/>
  <c r="E8" i="3"/>
  <c r="G8" i="3" s="1"/>
  <c r="G37" i="3"/>
  <c r="G36" i="3"/>
  <c r="G34" i="3"/>
  <c r="G29" i="3"/>
  <c r="G28" i="3"/>
  <c r="G26" i="3"/>
  <c r="G21" i="3"/>
  <c r="G20" i="3"/>
  <c r="G19" i="3"/>
  <c r="G18" i="3"/>
  <c r="G14" i="3"/>
  <c r="G13" i="3"/>
  <c r="G12" i="3"/>
  <c r="G11" i="3"/>
  <c r="G10" i="3"/>
  <c r="E11" i="2"/>
  <c r="E9" i="2"/>
  <c r="E6" i="2"/>
  <c r="E8" i="2"/>
  <c r="E5" i="2"/>
  <c r="E12" i="2" s="1"/>
  <c r="G38" i="3" l="1"/>
</calcChain>
</file>

<file path=xl/sharedStrings.xml><?xml version="1.0" encoding="utf-8"?>
<sst xmlns="http://schemas.openxmlformats.org/spreadsheetml/2006/main" count="618" uniqueCount="135">
  <si>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</si>
  <si>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</si>
  <si>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</si>
  <si>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</si>
  <si>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</si>
  <si>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</si>
  <si>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</si>
  <si>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</si>
  <si>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</si>
  <si>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</si>
  <si>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</si>
  <si>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</si>
  <si>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</si>
  <si>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</si>
  <si>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</si>
  <si>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</si>
  <si>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</si>
  <si>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</si>
  <si>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</si>
  <si>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</si>
  <si>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</si>
  <si>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</si>
  <si>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Total</t>
  </si>
  <si>
    <t xml:space="preserve">Achizitie - direct digital        </t>
  </si>
  <si>
    <t>Opt -stepping periferic</t>
  </si>
  <si>
    <t>Opt -cuantificarea stenozelor</t>
  </si>
  <si>
    <t>Opt -optimizarea densitatii</t>
  </si>
  <si>
    <t>Opt -trendelenburg</t>
  </si>
  <si>
    <t>Opt -afisare colimatori fara radiatie</t>
  </si>
  <si>
    <t>Opt -stand vertical</t>
  </si>
  <si>
    <t xml:space="preserve">Opt -2 Bucky                                       </t>
  </si>
  <si>
    <t>Caracteristici</t>
  </si>
  <si>
    <t>x</t>
  </si>
  <si>
    <t>DA/NU</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</si>
  <si>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</si>
  <si>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</si>
  <si>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</si>
  <si>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</si>
  <si>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</si>
  <si>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</si>
  <si>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</si>
  <si>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</si>
  <si>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</si>
  <si>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</si>
  <si>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</si>
  <si>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</si>
  <si>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</si>
  <si>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</si>
  <si>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</si>
  <si>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</si>
  <si>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</si>
  <si>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</si>
  <si>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</si>
  <si>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</si>
  <si>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</si>
  <si>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</si>
  <si>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 xml:space="preserve">Termen de valabilitate act </t>
  </si>
  <si>
    <t>EVALUARE RESURSE TEHNICE, FURNIZOR: ………….</t>
  </si>
  <si>
    <t>Punct de lucru</t>
  </si>
  <si>
    <t>………………………..</t>
  </si>
  <si>
    <t>Data expirarii garantie/contract service</t>
  </si>
  <si>
    <t>Răspundem de realitatea şi exactitatea datelor</t>
  </si>
  <si>
    <t>Reprezentant legal</t>
  </si>
  <si>
    <t>Nume şi prenume, semnătură, ştampilă</t>
  </si>
  <si>
    <t>Data întocmirii</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</si>
  <si>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</si>
  <si>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</si>
  <si>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r>
      <rPr>
        <b/>
        <sz val="10"/>
        <rFont val="Arial"/>
        <family val="2"/>
      </rPr>
      <t>c2</t>
    </r>
    <r>
      <rPr>
        <sz val="10"/>
        <rFont val="Arial"/>
        <charset val="238"/>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</si>
  <si>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</si>
  <si>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</si>
  <si>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</si>
  <si>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</si>
  <si>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</si>
  <si>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</si>
  <si>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</si>
  <si>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</si>
  <si>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</si>
  <si>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</si>
  <si>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1:</t>
  </si>
  <si>
    <r>
      <t>Program de lucru
(</t>
    </r>
    <r>
      <rPr>
        <sz val="8"/>
        <color indexed="10"/>
        <rFont val="Arial"/>
        <family val="2"/>
        <charset val="238"/>
      </rPr>
      <t>ore/săpt.</t>
    </r>
    <r>
      <rPr>
        <sz val="8"/>
        <rFont val="Arial"/>
        <family val="2"/>
        <charset val="238"/>
      </rPr>
      <t>)</t>
    </r>
  </si>
  <si>
    <t>……..</t>
  </si>
  <si>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</si>
  <si>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</si>
  <si>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</si>
  <si>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</si>
  <si>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</si>
  <si>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</si>
  <si>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</si>
  <si>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</si>
  <si>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</si>
  <si>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</si>
  <si>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</si>
  <si>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</si>
  <si>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</si>
  <si>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</si>
  <si>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</si>
  <si>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</si>
  <si>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</si>
  <si>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</si>
  <si>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</si>
  <si>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</si>
  <si>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</si>
  <si>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</si>
  <si>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</si>
  <si>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</si>
  <si>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</si>
  <si>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</si>
  <si>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</si>
  <si>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</si>
  <si>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</si>
  <si>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</si>
  <si>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</si>
  <si>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</si>
  <si>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</si>
  <si>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</si>
  <si>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</si>
  <si>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</si>
  <si>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</si>
  <si>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t>
  </si>
  <si>
    <t xml:space="preserve">Punct de lucru:  </t>
  </si>
  <si>
    <t>……………………..</t>
  </si>
  <si>
    <t xml:space="preserve">Achizitie - partial digitalizat (plăci fosforice)             </t>
  </si>
  <si>
    <t>…………..</t>
  </si>
  <si>
    <t>………</t>
  </si>
  <si>
    <t>…………………………………………….</t>
  </si>
  <si>
    <t>……………………………………………</t>
  </si>
  <si>
    <t>Radiografie retroalveolara</t>
  </si>
  <si>
    <t>Radiografie panoramica</t>
  </si>
  <si>
    <t>CBCT</t>
  </si>
  <si>
    <t>NOTA3: Se completeaza doar in dreptul fiecarui tip de aparat detinut. In situatia in care sunt mai multe aparate de acelasi tip se mai introduce un rand/randurile specifice (cu accesorii, unde este cazul) ;</t>
  </si>
  <si>
    <t>NOTA 4: Punctajele se regasesc in Anexa 20 la Normele metodologice;</t>
  </si>
  <si>
    <t>NOTA5: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</si>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</sst>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6" x14ac:knownFonts="1">
    <font>
      <sz val="10"/>
      <name val="Arial"/>
      <charset val="238"/>
    </font>
    <font>
      <sz val="10"/>
      <name val="Arial"/>
      <charset val="238"/>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10"/>
      <color indexed="10"/>
      <name val="Arial"/>
      <family val="2"/>
      <charset val="238"/>
    </font>
    <font>
      <sz val="8"/>
      <name val="Arial"/>
      <charset val="238"/>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sz val="8"/>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15">
    <xf numFmtId="0" fontId="0" fillId="0" borderId="0" xfId="0"/>
    <xf numFmtId="0" fontId="21" fillId="0" borderId="0" xfId="39" applyFont="1"/>
    <xf numFmtId="0" fontId="22" fillId="0" borderId="0" xfId="39" applyFont="1"/>
    <xf numFmtId="0" fontId="23" fillId="0" borderId="0" xfId="39" applyFont="1"/>
    <xf numFmtId="14" fontId="23" fillId="0" borderId="0" xfId="39" applyNumberFormat="1" applyFont="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Border="1" applyAlignment="1">
      <alignment horizontal="center" vertical="center" wrapText="1"/>
    </xf>
    <xf numFmtId="0" fontId="1" fillId="0" borderId="10" xfId="0" applyFont="1" applyBorder="1" applyAlignment="1">
      <alignment horizontal="center" wrapText="1"/>
    </xf>
    <xf numFmtId="0" fontId="22" fillId="0" borderId="11" xfId="39" applyFont="1" applyBorder="1" applyAlignment="1">
      <alignment vertical="top" wrapText="1"/>
    </xf>
    <xf numFmtId="0" fontId="23" fillId="0" borderId="10" xfId="39" applyFont="1" applyBorder="1" applyAlignment="1" applyProtection="1">
      <alignment vertical="top" wrapText="1"/>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0" fontId="23" fillId="24" borderId="10" xfId="39" applyFont="1" applyFill="1" applyBorder="1" applyAlignment="1">
      <alignment horizontal="center" vertical="center"/>
    </xf>
    <xf numFmtId="0" fontId="22" fillId="0" borderId="13" xfId="39" applyFont="1" applyBorder="1" applyAlignment="1">
      <alignment vertical="top" wrapText="1"/>
    </xf>
    <xf numFmtId="0" fontId="23" fillId="0" borderId="10" xfId="39" applyFont="1" applyBorder="1" applyAlignment="1">
      <alignment vertical="top" wrapText="1"/>
    </xf>
    <xf numFmtId="0" fontId="23" fillId="24" borderId="10" xfId="39" applyFont="1" applyFill="1" applyBorder="1" applyAlignment="1">
      <alignment horizontal="center" vertical="center" wrapText="1"/>
    </xf>
    <xf numFmtId="14" fontId="23" fillId="24" borderId="10" xfId="39" applyNumberFormat="1" applyFont="1" applyFill="1" applyBorder="1" applyAlignment="1">
      <alignment horizontal="center" vertical="center"/>
    </xf>
    <xf numFmtId="0" fontId="0" fillId="0" borderId="12" xfId="0" applyBorder="1" applyAlignment="1" applyProtection="1">
      <alignment horizontal="center" vertical="top"/>
      <protection locked="0"/>
    </xf>
    <xf numFmtId="0" fontId="0" fillId="0" borderId="10" xfId="0" applyBorder="1" applyAlignment="1" applyProtection="1">
      <alignment horizontal="center" vertical="top"/>
      <protection locked="0"/>
    </xf>
    <xf numFmtId="0" fontId="22" fillId="24" borderId="10" xfId="39" applyFont="1" applyFill="1" applyBorder="1" applyAlignment="1">
      <alignment vertical="top" wrapText="1"/>
    </xf>
    <xf numFmtId="14" fontId="0" fillId="0" borderId="10" xfId="0" applyNumberFormat="1" applyBorder="1" applyAlignment="1" applyProtection="1">
      <alignment horizontal="center" vertical="top"/>
      <protection locked="0"/>
    </xf>
    <xf numFmtId="1" fontId="1" fillId="0" borderId="14" xfId="28" applyNumberFormat="1" applyFont="1" applyBorder="1" applyProtection="1">
      <protection locked="0"/>
    </xf>
    <xf numFmtId="0" fontId="22" fillId="0" borderId="10" xfId="39" applyFont="1" applyBorder="1" applyAlignment="1">
      <alignment horizontal="right" vertical="distributed"/>
    </xf>
    <xf numFmtId="0" fontId="22" fillId="0" borderId="0" xfId="39" applyFont="1" applyAlignment="1">
      <alignment horizontal="right" vertical="distributed"/>
    </xf>
    <xf numFmtId="0" fontId="16" fillId="0" borderId="0" xfId="39" applyAlignment="1">
      <alignment horizontal="center"/>
    </xf>
    <xf numFmtId="0" fontId="23" fillId="24" borderId="15" xfId="39" applyFont="1" applyFill="1" applyBorder="1" applyAlignment="1">
      <alignment horizontal="center" vertical="center"/>
    </xf>
    <xf numFmtId="0" fontId="7" fillId="0" borderId="0" xfId="0" applyFont="1"/>
    <xf numFmtId="0" fontId="24" fillId="0" borderId="0" xfId="0" applyFont="1" applyAlignment="1">
      <alignment horizontal="left"/>
    </xf>
    <xf numFmtId="0" fontId="24" fillId="0" borderId="0" xfId="0" applyFont="1" applyAlignment="1">
      <alignment horizontal="right" vertical="center" wrapText="1"/>
    </xf>
    <xf numFmtId="0" fontId="24" fillId="0" borderId="0" xfId="0" applyFont="1" applyAlignment="1">
      <alignment horizontal="right"/>
    </xf>
    <xf numFmtId="0" fontId="24" fillId="0" borderId="0" xfId="0" applyFont="1" applyAlignment="1">
      <alignment horizontal="center"/>
    </xf>
    <xf numFmtId="0" fontId="24" fillId="0" borderId="0" xfId="39" applyFont="1"/>
    <xf numFmtId="15" fontId="7" fillId="0" borderId="0" xfId="39" applyNumberFormat="1" applyFont="1"/>
    <xf numFmtId="0" fontId="30" fillId="0" borderId="0" xfId="39" applyFont="1"/>
    <xf numFmtId="0" fontId="30" fillId="0" borderId="0" xfId="39" applyFont="1" applyAlignment="1">
      <alignment horizontal="center"/>
    </xf>
    <xf numFmtId="0" fontId="30"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7" fillId="0" borderId="10" xfId="0" applyFont="1" applyBorder="1" applyAlignment="1">
      <alignment vertical="top" wrapText="1"/>
    </xf>
    <xf numFmtId="0" fontId="0" fillId="0" borderId="10" xfId="0" applyBorder="1"/>
    <xf numFmtId="0" fontId="32" fillId="0" borderId="10" xfId="0" applyFont="1" applyBorder="1" applyAlignment="1">
      <alignment horizontal="center" vertical="center"/>
    </xf>
    <xf numFmtId="0" fontId="32" fillId="0" borderId="10" xfId="0" applyFont="1" applyBorder="1" applyAlignment="1" applyProtection="1">
      <alignment vertical="center"/>
      <protection locked="0"/>
    </xf>
    <xf numFmtId="164" fontId="32" fillId="0" borderId="10" xfId="0" applyNumberFormat="1" applyFont="1" applyBorder="1" applyAlignment="1" applyProtection="1">
      <alignment horizontal="center" vertical="center"/>
      <protection locked="0"/>
    </xf>
    <xf numFmtId="165" fontId="32" fillId="0" borderId="10" xfId="0" applyNumberFormat="1" applyFont="1" applyBorder="1" applyAlignment="1" applyProtection="1">
      <alignment horizontal="center" vertical="center"/>
      <protection locked="0"/>
    </xf>
    <xf numFmtId="165" fontId="32" fillId="25" borderId="10" xfId="0" applyNumberFormat="1" applyFont="1" applyFill="1" applyBorder="1" applyAlignment="1" applyProtection="1">
      <alignment horizontal="center" vertical="center"/>
      <protection locked="0"/>
    </xf>
    <xf numFmtId="0" fontId="24" fillId="0" borderId="0" xfId="0" applyFont="1"/>
    <xf numFmtId="0" fontId="0" fillId="0" borderId="15" xfId="0" applyBorder="1" applyAlignment="1" applyProtection="1">
      <alignment horizontal="center" vertical="top"/>
      <protection locked="0"/>
    </xf>
    <xf numFmtId="0" fontId="23" fillId="0" borderId="16" xfId="39" applyFont="1" applyBorder="1" applyAlignment="1">
      <alignment horizontal="center" vertical="center"/>
    </xf>
    <xf numFmtId="0" fontId="7" fillId="0" borderId="11" xfId="0" applyFont="1" applyBorder="1" applyAlignment="1">
      <alignment horizontal="center" wrapText="1"/>
    </xf>
    <xf numFmtId="0" fontId="7" fillId="0" borderId="10" xfId="0" applyFont="1" applyBorder="1" applyAlignment="1">
      <alignment horizontal="right" vertical="top" wrapText="1"/>
    </xf>
    <xf numFmtId="0" fontId="7" fillId="0" borderId="0" xfId="0" applyFont="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7" fillId="0" borderId="0" xfId="0" applyFont="1" applyAlignment="1">
      <alignment horizontal="left"/>
    </xf>
    <xf numFmtId="0" fontId="27" fillId="0" borderId="0" xfId="0" applyFont="1" applyAlignment="1" applyProtection="1">
      <alignment horizontal="left"/>
      <protection locked="0"/>
    </xf>
    <xf numFmtId="0" fontId="0" fillId="0" borderId="10" xfId="0" applyBorder="1" applyAlignment="1">
      <alignment vertical="center"/>
    </xf>
    <xf numFmtId="0" fontId="0" fillId="0" borderId="0" xfId="0" applyAlignment="1">
      <alignment vertical="center"/>
    </xf>
    <xf numFmtId="0" fontId="34"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16" fillId="0" borderId="0" xfId="39" applyAlignment="1">
      <alignment vertical="center"/>
    </xf>
    <xf numFmtId="0" fontId="7" fillId="0" borderId="10" xfId="0" applyFont="1" applyBorder="1" applyAlignment="1">
      <alignment vertical="center"/>
    </xf>
    <xf numFmtId="0" fontId="7" fillId="0" borderId="0" xfId="0" applyFont="1" applyAlignment="1">
      <alignment vertical="center"/>
    </xf>
    <xf numFmtId="0" fontId="32" fillId="0" borderId="10" xfId="0" applyFont="1" applyBorder="1" applyAlignment="1" applyProtection="1">
      <alignment vertical="center"/>
      <protection hidden="1"/>
    </xf>
    <xf numFmtId="2" fontId="32" fillId="0" borderId="10" xfId="0" applyNumberFormat="1" applyFont="1" applyBorder="1" applyAlignment="1" applyProtection="1">
      <alignment horizontal="center" vertical="center"/>
      <protection hidden="1"/>
    </xf>
    <xf numFmtId="2" fontId="23" fillId="25" borderId="10" xfId="39" applyNumberFormat="1" applyFont="1" applyFill="1" applyBorder="1" applyAlignment="1" applyProtection="1">
      <alignment horizontal="center" vertical="top"/>
      <protection hidden="1"/>
    </xf>
    <xf numFmtId="2" fontId="23" fillId="0" borderId="10" xfId="39" applyNumberFormat="1" applyFont="1" applyBorder="1" applyAlignment="1" applyProtection="1">
      <alignment horizontal="center" vertical="top"/>
      <protection hidden="1"/>
    </xf>
    <xf numFmtId="2" fontId="0" fillId="0" borderId="0" xfId="0" applyNumberFormat="1" applyProtection="1">
      <protection hidden="1"/>
    </xf>
    <xf numFmtId="0" fontId="23" fillId="0" borderId="11" xfId="39" applyFont="1" applyBorder="1" applyAlignment="1">
      <alignment vertical="center"/>
    </xf>
    <xf numFmtId="0" fontId="35" fillId="0" borderId="10" xfId="0" applyFont="1" applyBorder="1" applyAlignment="1">
      <alignment vertical="center" wrapText="1"/>
    </xf>
    <xf numFmtId="0" fontId="23" fillId="0" borderId="10" xfId="39" applyFont="1" applyBorder="1" applyAlignment="1">
      <alignment horizontal="center" vertical="center" wrapText="1"/>
    </xf>
    <xf numFmtId="0" fontId="23" fillId="0" borderId="11" xfId="39" applyFont="1" applyBorder="1" applyAlignment="1">
      <alignment horizontal="center" vertical="center" wrapText="1"/>
    </xf>
    <xf numFmtId="0" fontId="23" fillId="0" borderId="17" xfId="39" applyFont="1" applyBorder="1" applyAlignment="1">
      <alignment horizontal="center" vertical="center" wrapText="1"/>
    </xf>
    <xf numFmtId="0" fontId="23" fillId="0" borderId="11" xfId="39" applyFont="1" applyBorder="1" applyAlignment="1">
      <alignment vertical="center"/>
    </xf>
    <xf numFmtId="0" fontId="23" fillId="0" borderId="13" xfId="39" applyFont="1" applyBorder="1" applyAlignment="1">
      <alignment vertical="center"/>
    </xf>
    <xf numFmtId="0" fontId="23" fillId="0" borderId="17" xfId="39" applyFont="1" applyBorder="1" applyAlignment="1">
      <alignment vertical="center"/>
    </xf>
    <xf numFmtId="0" fontId="23" fillId="0" borderId="18" xfId="39" applyFont="1" applyBorder="1" applyAlignment="1">
      <alignment horizontal="center" vertical="center"/>
    </xf>
    <xf numFmtId="0" fontId="23" fillId="0" borderId="19" xfId="39" applyFont="1" applyBorder="1" applyAlignment="1">
      <alignment horizontal="center" vertical="center"/>
    </xf>
    <xf numFmtId="0" fontId="23" fillId="0" borderId="16" xfId="39" applyFont="1" applyBorder="1" applyAlignment="1">
      <alignment horizontal="center" vertical="center"/>
    </xf>
    <xf numFmtId="0" fontId="7" fillId="0" borderId="0" xfId="0" applyFont="1" applyAlignment="1">
      <alignment horizontal="left" wrapText="1"/>
    </xf>
    <xf numFmtId="0" fontId="0" fillId="0" borderId="0" xfId="0" applyAlignment="1">
      <alignment horizontal="left" wrapText="1"/>
    </xf>
    <xf numFmtId="0" fontId="22" fillId="0" borderId="13" xfId="39" applyFont="1" applyBorder="1" applyAlignment="1">
      <alignment horizontal="right" vertical="distributed"/>
    </xf>
    <xf numFmtId="0" fontId="22" fillId="0" borderId="17"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Alignment="1">
      <alignment horizontal="left" wrapText="1"/>
    </xf>
    <xf numFmtId="0" fontId="25" fillId="0" borderId="0" xfId="0" applyFont="1" applyAlignment="1">
      <alignment horizontal="left"/>
    </xf>
    <xf numFmtId="2" fontId="16" fillId="0" borderId="10" xfId="39" applyNumberFormat="1" applyBorder="1" applyAlignment="1" applyProtection="1">
      <alignment horizontal="center"/>
      <protection hidden="1"/>
    </xf>
    <xf numFmtId="0" fontId="7"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27" fillId="0" borderId="0" xfId="0" applyFont="1" applyAlignment="1">
      <alignment horizontal="left"/>
    </xf>
    <xf numFmtId="0" fontId="16" fillId="0" borderId="0" xfId="39"/>
    <xf numFmtId="0" fontId="29" fillId="0" borderId="0" xfId="39" applyFont="1" applyAlignment="1">
      <alignment horizontal="center"/>
    </xf>
    <xf numFmtId="0" fontId="24" fillId="0" borderId="0" xfId="39" applyFont="1"/>
    <xf numFmtId="0" fontId="28"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1" fillId="0" borderId="0" xfId="0" applyFont="1"/>
    <xf numFmtId="0" fontId="0" fillId="0" borderId="0" xfId="0"/>
    <xf numFmtId="0" fontId="32" fillId="0" borderId="10" xfId="0" applyFont="1" applyBorder="1" applyAlignment="1">
      <alignment horizontal="center" vertical="center" wrapText="1"/>
    </xf>
    <xf numFmtId="0" fontId="32" fillId="0" borderId="11" xfId="0" applyFont="1" applyBorder="1" applyAlignment="1">
      <alignment horizontal="center" vertical="center" wrapText="1"/>
    </xf>
    <xf numFmtId="0" fontId="32" fillId="0" borderId="17" xfId="0"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xr:uid="{00000000-0005-0000-0000-000018000000}"/>
    <cellStyle name="Calculation" xfId="26" xr:uid="{00000000-0005-0000-0000-000019000000}"/>
    <cellStyle name="Check Cell" xfId="27" xr:uid="{00000000-0005-0000-0000-00001A000000}"/>
    <cellStyle name="Excel Built-in Normal" xfId="28" xr:uid="{00000000-0005-0000-0000-00001B000000}"/>
    <cellStyle name="Explanatory Text" xfId="29" xr:uid="{00000000-0005-0000-0000-00001C000000}"/>
    <cellStyle name="Good" xfId="30" xr:uid="{00000000-0005-0000-0000-00001D000000}"/>
    <cellStyle name="Heading 1" xfId="31" xr:uid="{00000000-0005-0000-0000-00001E000000}"/>
    <cellStyle name="Heading 2" xfId="32" xr:uid="{00000000-0005-0000-0000-00001F000000}"/>
    <cellStyle name="Heading 3" xfId="33" xr:uid="{00000000-0005-0000-0000-000020000000}"/>
    <cellStyle name="Heading 4" xfId="34" xr:uid="{00000000-0005-0000-0000-000021000000}"/>
    <cellStyle name="Input" xfId="35" xr:uid="{00000000-0005-0000-0000-000022000000}"/>
    <cellStyle name="Linked Cell" xfId="36" xr:uid="{00000000-0005-0000-0000-000023000000}"/>
    <cellStyle name="Neutral" xfId="37" xr:uid="{00000000-0005-0000-0000-000024000000}"/>
    <cellStyle name="Normal" xfId="0" builtinId="0"/>
    <cellStyle name="Normal 2" xfId="38" xr:uid="{00000000-0005-0000-0000-000026000000}"/>
    <cellStyle name="Normal_Sheet1" xfId="39" xr:uid="{00000000-0005-0000-0000-000027000000}"/>
    <cellStyle name="Note" xfId="40" xr:uid="{00000000-0005-0000-0000-000028000000}"/>
    <cellStyle name="Output" xfId="41" xr:uid="{00000000-0005-0000-0000-000029000000}"/>
    <cellStyle name="Title" xfId="42" xr:uid="{00000000-0005-0000-0000-00002A000000}"/>
    <cellStyle name="Total" xfId="43" builtinId="25" customBuiltin="1"/>
    <cellStyle name="Warning Text" xfId="44" xr:uid="{00000000-0005-0000-0000-00002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2"/>
  <sheetViews>
    <sheetView tabSelected="1" topLeftCell="B3" zoomScale="85" zoomScaleNormal="85" workbookViewId="0">
      <pane xSplit="2" ySplit="3" topLeftCell="H32" activePane="bottomRight" state="frozen"/>
      <selection activeCell="B3" sqref="B3"/>
      <selection pane="topRight" activeCell="D3" sqref="D3"/>
      <selection pane="bottomLeft" activeCell="B6" sqref="B6"/>
      <selection pane="bottomRight" activeCell="Q46" sqref="Q46"/>
    </sheetView>
  </sheetViews>
  <sheetFormatPr defaultRowHeight="12.75" x14ac:dyDescent="0.2"/>
  <cols>
    <col min="1" max="1" width="6.140625" style="66" customWidth="1"/>
    <col min="2" max="2" width="15.140625" customWidth="1"/>
    <col min="3" max="3" width="20.85546875" customWidth="1"/>
    <col min="4" max="4" width="14.7109375" customWidth="1"/>
    <col min="5" max="5" width="13.28515625" customWidth="1"/>
    <col min="6" max="6" width="11.28515625" customWidth="1"/>
    <col min="10" max="11" width="11.28515625" customWidth="1"/>
    <col min="15" max="15" width="10.5703125" customWidth="1"/>
  </cols>
  <sheetData>
    <row r="1" spans="1:17" ht="18.75" x14ac:dyDescent="0.3">
      <c r="B1" s="1" t="s">
        <v>57</v>
      </c>
      <c r="C1" s="2"/>
      <c r="D1" s="3"/>
      <c r="E1" s="3"/>
      <c r="F1" s="4"/>
      <c r="H1" s="3"/>
      <c r="I1" s="3"/>
      <c r="J1" s="3"/>
      <c r="K1" s="3"/>
      <c r="L1" s="3"/>
      <c r="M1" s="3"/>
      <c r="N1" s="3"/>
      <c r="O1" s="3"/>
      <c r="P1" s="3"/>
      <c r="Q1" s="5"/>
    </row>
    <row r="2" spans="1:17" x14ac:dyDescent="0.2">
      <c r="A2" s="70"/>
      <c r="B2" s="7"/>
      <c r="C2" s="6" t="s">
        <v>58</v>
      </c>
      <c r="D2" s="6" t="s">
        <v>59</v>
      </c>
      <c r="E2" s="6"/>
      <c r="F2" s="8"/>
      <c r="G2" s="6"/>
      <c r="H2" s="6"/>
      <c r="I2" s="6"/>
      <c r="J2" s="6"/>
      <c r="K2" s="6"/>
      <c r="L2" s="6"/>
      <c r="M2" s="6"/>
      <c r="N2" s="6"/>
      <c r="O2" s="6"/>
      <c r="P2" s="6"/>
      <c r="Q2" s="5"/>
    </row>
    <row r="3" spans="1:17" x14ac:dyDescent="0.2">
      <c r="A3" s="80" t="s">
        <v>18</v>
      </c>
      <c r="B3" s="80" t="s">
        <v>0</v>
      </c>
      <c r="C3" s="81" t="s">
        <v>31</v>
      </c>
      <c r="D3" s="80" t="s">
        <v>1</v>
      </c>
      <c r="E3" s="86" t="s">
        <v>19</v>
      </c>
      <c r="F3" s="87"/>
      <c r="G3" s="87"/>
      <c r="H3" s="87"/>
      <c r="I3" s="87"/>
      <c r="J3" s="88"/>
      <c r="K3" s="56"/>
      <c r="L3" s="80" t="s">
        <v>36</v>
      </c>
      <c r="M3" s="81" t="s">
        <v>86</v>
      </c>
      <c r="N3" s="80" t="s">
        <v>53</v>
      </c>
      <c r="O3" s="81" t="s">
        <v>60</v>
      </c>
      <c r="P3" s="81" t="s">
        <v>51</v>
      </c>
      <c r="Q3" s="97" t="s">
        <v>52</v>
      </c>
    </row>
    <row r="4" spans="1:17" ht="76.5" x14ac:dyDescent="0.2">
      <c r="A4" s="98"/>
      <c r="B4" s="80"/>
      <c r="C4" s="82"/>
      <c r="D4" s="80"/>
      <c r="E4" s="9" t="s">
        <v>2</v>
      </c>
      <c r="F4" s="9" t="s">
        <v>85</v>
      </c>
      <c r="G4" s="9" t="s">
        <v>20</v>
      </c>
      <c r="H4" s="9" t="s">
        <v>21</v>
      </c>
      <c r="I4" s="9" t="s">
        <v>35</v>
      </c>
      <c r="J4" s="9" t="s">
        <v>56</v>
      </c>
      <c r="K4" s="57" t="s">
        <v>89</v>
      </c>
      <c r="L4" s="80"/>
      <c r="M4" s="82"/>
      <c r="N4" s="80"/>
      <c r="O4" s="82"/>
      <c r="P4" s="82"/>
      <c r="Q4" s="97"/>
    </row>
    <row r="5" spans="1:17" x14ac:dyDescent="0.2">
      <c r="A5" s="68" t="s">
        <v>37</v>
      </c>
      <c r="B5" s="10" t="s">
        <v>38</v>
      </c>
      <c r="C5" s="10" t="s">
        <v>39</v>
      </c>
      <c r="D5" s="10" t="s">
        <v>40</v>
      </c>
      <c r="E5" s="10" t="s">
        <v>41</v>
      </c>
      <c r="F5" s="10" t="s">
        <v>42</v>
      </c>
      <c r="G5" s="10" t="s">
        <v>43</v>
      </c>
      <c r="H5" s="10" t="s">
        <v>44</v>
      </c>
      <c r="I5" s="10" t="s">
        <v>45</v>
      </c>
      <c r="J5" s="10" t="s">
        <v>46</v>
      </c>
      <c r="K5" s="10"/>
      <c r="L5" s="10" t="s">
        <v>47</v>
      </c>
      <c r="M5" s="10" t="s">
        <v>48</v>
      </c>
      <c r="N5" s="10" t="s">
        <v>49</v>
      </c>
      <c r="O5" s="10" t="s">
        <v>50</v>
      </c>
      <c r="P5" s="10" t="s">
        <v>87</v>
      </c>
      <c r="Q5" s="10" t="s">
        <v>88</v>
      </c>
    </row>
    <row r="6" spans="1:17" ht="25.5" x14ac:dyDescent="0.2">
      <c r="A6" s="83">
        <v>4</v>
      </c>
      <c r="B6" s="11" t="s">
        <v>126</v>
      </c>
      <c r="C6" s="23" t="s">
        <v>32</v>
      </c>
      <c r="D6" s="12"/>
      <c r="E6" s="13"/>
      <c r="F6" s="14"/>
      <c r="G6" s="15"/>
      <c r="H6" s="13"/>
      <c r="I6" s="14"/>
      <c r="J6" s="24"/>
      <c r="K6" s="24"/>
      <c r="L6" s="69"/>
      <c r="M6" s="69"/>
      <c r="N6" s="22"/>
      <c r="O6" s="22"/>
      <c r="P6" s="16" t="s">
        <v>32</v>
      </c>
      <c r="Q6" s="75">
        <f>IF(L6="DA",IF(M6="DA",IF(2025-YEAR(F6)&lt;=9,5+SUM(Q7:Q15),IF(2025-YEAR(F6)&gt;9,IF(2025-YEAR(F6)&lt;=15,SUM(Q7:Q15)+5*(1-((2025-YEAR(F6))-9)*0.15),0)))),0)</f>
        <v>0</v>
      </c>
    </row>
    <row r="7" spans="1:17" ht="38.25" x14ac:dyDescent="0.2">
      <c r="A7" s="84"/>
      <c r="B7" s="17"/>
      <c r="C7" s="18" t="s">
        <v>121</v>
      </c>
      <c r="D7" s="19" t="s">
        <v>32</v>
      </c>
      <c r="E7" s="16" t="s">
        <v>32</v>
      </c>
      <c r="F7" s="20" t="s">
        <v>32</v>
      </c>
      <c r="G7" s="16" t="s">
        <v>32</v>
      </c>
      <c r="H7" s="16" t="s">
        <v>32</v>
      </c>
      <c r="I7" s="16" t="s">
        <v>32</v>
      </c>
      <c r="J7" s="16" t="s">
        <v>32</v>
      </c>
      <c r="K7" s="16" t="s">
        <v>32</v>
      </c>
      <c r="L7" s="16" t="s">
        <v>32</v>
      </c>
      <c r="M7" s="16" t="s">
        <v>32</v>
      </c>
      <c r="N7" s="16" t="s">
        <v>32</v>
      </c>
      <c r="O7" s="29" t="s">
        <v>32</v>
      </c>
      <c r="P7" s="21"/>
      <c r="Q7" s="76">
        <f>IF(P7="DA",IF(2025-YEAR(F6)&lt;=9,15,IF(2025-YEAR(F6)&gt;9,IF(2025-YEAR(F6)&lt;=15,15*(1-((2025-YEAR(F6))-9)*0.15),0))),0)</f>
        <v>0</v>
      </c>
    </row>
    <row r="8" spans="1:17" x14ac:dyDescent="0.2">
      <c r="A8" s="84"/>
      <c r="B8" s="17"/>
      <c r="C8" s="18" t="s">
        <v>23</v>
      </c>
      <c r="D8" s="19" t="s">
        <v>32</v>
      </c>
      <c r="E8" s="16" t="s">
        <v>32</v>
      </c>
      <c r="F8" s="20" t="s">
        <v>32</v>
      </c>
      <c r="G8" s="16" t="s">
        <v>32</v>
      </c>
      <c r="H8" s="16" t="s">
        <v>32</v>
      </c>
      <c r="I8" s="16" t="s">
        <v>32</v>
      </c>
      <c r="J8" s="16" t="s">
        <v>32</v>
      </c>
      <c r="K8" s="16" t="s">
        <v>32</v>
      </c>
      <c r="L8" s="16" t="s">
        <v>32</v>
      </c>
      <c r="M8" s="16" t="s">
        <v>32</v>
      </c>
      <c r="N8" s="16" t="s">
        <v>32</v>
      </c>
      <c r="O8" s="29" t="s">
        <v>32</v>
      </c>
      <c r="P8" s="21"/>
      <c r="Q8" s="76">
        <f>IF(P8="DA",IF(2025-YEAR(F6)&lt;=9,30,IF(2025-YEAR(F6)&gt;9,IF(2025-YEAR(F6)&lt;=15,30*(1-((2025-YEAR(F6))-9)*0.15),0))),0)</f>
        <v>0</v>
      </c>
    </row>
    <row r="9" spans="1:17" x14ac:dyDescent="0.2">
      <c r="A9" s="84"/>
      <c r="B9" s="17"/>
      <c r="C9" s="18" t="s">
        <v>24</v>
      </c>
      <c r="D9" s="19" t="s">
        <v>32</v>
      </c>
      <c r="E9" s="16" t="s">
        <v>32</v>
      </c>
      <c r="F9" s="20" t="s">
        <v>32</v>
      </c>
      <c r="G9" s="16" t="s">
        <v>32</v>
      </c>
      <c r="H9" s="16" t="s">
        <v>32</v>
      </c>
      <c r="I9" s="16" t="s">
        <v>32</v>
      </c>
      <c r="J9" s="16" t="s">
        <v>32</v>
      </c>
      <c r="K9" s="16" t="s">
        <v>32</v>
      </c>
      <c r="L9" s="16" t="s">
        <v>32</v>
      </c>
      <c r="M9" s="16" t="s">
        <v>32</v>
      </c>
      <c r="N9" s="16" t="s">
        <v>32</v>
      </c>
      <c r="O9" s="29" t="s">
        <v>32</v>
      </c>
      <c r="P9" s="21"/>
      <c r="Q9" s="76">
        <f>IF(P9="DA",IF(2025-YEAR(F6)&lt;=9,5,IF(2025-YEAR(F6)&gt;9,IF(2025-YEAR(F6)&lt;=15,5*(1-((2025-YEAR(F6))-9)*0.15),0))),0)</f>
        <v>0</v>
      </c>
    </row>
    <row r="10" spans="1:17" ht="25.5" x14ac:dyDescent="0.2">
      <c r="A10" s="84"/>
      <c r="B10" s="17"/>
      <c r="C10" s="18" t="s">
        <v>25</v>
      </c>
      <c r="D10" s="19" t="s">
        <v>32</v>
      </c>
      <c r="E10" s="16" t="s">
        <v>32</v>
      </c>
      <c r="F10" s="20" t="s">
        <v>32</v>
      </c>
      <c r="G10" s="16" t="s">
        <v>32</v>
      </c>
      <c r="H10" s="16" t="s">
        <v>32</v>
      </c>
      <c r="I10" s="16" t="s">
        <v>32</v>
      </c>
      <c r="J10" s="16" t="s">
        <v>32</v>
      </c>
      <c r="K10" s="16" t="s">
        <v>32</v>
      </c>
      <c r="L10" s="16" t="s">
        <v>32</v>
      </c>
      <c r="M10" s="16" t="s">
        <v>32</v>
      </c>
      <c r="N10" s="16" t="s">
        <v>32</v>
      </c>
      <c r="O10" s="29" t="s">
        <v>32</v>
      </c>
      <c r="P10" s="21"/>
      <c r="Q10" s="76">
        <f>IF(P10="DA",IF(2025-YEAR(F6)&lt;=9,5,IF(2025-YEAR(F6)&gt;9,IF(2025-YEAR(F6)&lt;=15,5*(1-((2025-YEAR(F6))-9)*0.15),0))),0)</f>
        <v>0</v>
      </c>
    </row>
    <row r="11" spans="1:17" ht="25.5" x14ac:dyDescent="0.2">
      <c r="A11" s="84"/>
      <c r="B11" s="17"/>
      <c r="C11" s="18" t="s">
        <v>26</v>
      </c>
      <c r="D11" s="19" t="s">
        <v>32</v>
      </c>
      <c r="E11" s="16" t="s">
        <v>32</v>
      </c>
      <c r="F11" s="20" t="s">
        <v>32</v>
      </c>
      <c r="G11" s="16" t="s">
        <v>32</v>
      </c>
      <c r="H11" s="16" t="s">
        <v>32</v>
      </c>
      <c r="I11" s="16" t="s">
        <v>32</v>
      </c>
      <c r="J11" s="16" t="s">
        <v>32</v>
      </c>
      <c r="K11" s="16" t="s">
        <v>32</v>
      </c>
      <c r="L11" s="16" t="s">
        <v>32</v>
      </c>
      <c r="M11" s="16" t="s">
        <v>32</v>
      </c>
      <c r="N11" s="16" t="s">
        <v>32</v>
      </c>
      <c r="O11" s="29" t="s">
        <v>32</v>
      </c>
      <c r="P11" s="21"/>
      <c r="Q11" s="76">
        <f>IF(P11="DA",IF(2025-YEAR(F6)&lt;=9,5,IF(2025-YEAR(F6)&gt;9,IF(2025-YEAR(F6)&lt;=15,5*(1-((2025-YEAR(F6))-9)*0.15),0))),0)</f>
        <v>0</v>
      </c>
    </row>
    <row r="12" spans="1:17" x14ac:dyDescent="0.2">
      <c r="A12" s="84"/>
      <c r="B12" s="17"/>
      <c r="C12" s="18" t="s">
        <v>27</v>
      </c>
      <c r="D12" s="19" t="s">
        <v>32</v>
      </c>
      <c r="E12" s="16" t="s">
        <v>32</v>
      </c>
      <c r="F12" s="20" t="s">
        <v>32</v>
      </c>
      <c r="G12" s="16" t="s">
        <v>32</v>
      </c>
      <c r="H12" s="16" t="s">
        <v>32</v>
      </c>
      <c r="I12" s="16" t="s">
        <v>32</v>
      </c>
      <c r="J12" s="16" t="s">
        <v>32</v>
      </c>
      <c r="K12" s="16" t="s">
        <v>32</v>
      </c>
      <c r="L12" s="16" t="s">
        <v>32</v>
      </c>
      <c r="M12" s="16" t="s">
        <v>32</v>
      </c>
      <c r="N12" s="16" t="s">
        <v>32</v>
      </c>
      <c r="O12" s="29" t="s">
        <v>32</v>
      </c>
      <c r="P12" s="21"/>
      <c r="Q12" s="76">
        <f>IF(P12="DA",IF(2025-YEAR(F6)&lt;=9,3,IF(2025-YEAR(F6)&gt;9,IF(2025-YEAR(F6)&lt;=15,3*(1-((2025-YEAR(F6))-9)*0.15),0))),0)</f>
        <v>0</v>
      </c>
    </row>
    <row r="13" spans="1:17" ht="25.5" x14ac:dyDescent="0.2">
      <c r="A13" s="84"/>
      <c r="B13" s="17"/>
      <c r="C13" s="18" t="s">
        <v>28</v>
      </c>
      <c r="D13" s="19" t="s">
        <v>32</v>
      </c>
      <c r="E13" s="16" t="s">
        <v>32</v>
      </c>
      <c r="F13" s="20" t="s">
        <v>32</v>
      </c>
      <c r="G13" s="16" t="s">
        <v>32</v>
      </c>
      <c r="H13" s="16" t="s">
        <v>32</v>
      </c>
      <c r="I13" s="16" t="s">
        <v>32</v>
      </c>
      <c r="J13" s="16" t="s">
        <v>32</v>
      </c>
      <c r="K13" s="16" t="s">
        <v>32</v>
      </c>
      <c r="L13" s="16" t="s">
        <v>32</v>
      </c>
      <c r="M13" s="16" t="s">
        <v>32</v>
      </c>
      <c r="N13" s="16" t="s">
        <v>32</v>
      </c>
      <c r="O13" s="29" t="s">
        <v>32</v>
      </c>
      <c r="P13" s="21"/>
      <c r="Q13" s="76">
        <f>IF(P13="DA",IF(2025-YEAR(F6)&lt;=9,3,IF(2025-YEAR(F6)&gt;9,IF(2025-YEAR(F6)&lt;=15,3*(1-((2025-YEAR(F6))-9)*0.15),0))),0)</f>
        <v>0</v>
      </c>
    </row>
    <row r="14" spans="1:17" x14ac:dyDescent="0.2">
      <c r="A14" s="84"/>
      <c r="B14" s="17"/>
      <c r="C14" s="18" t="s">
        <v>29</v>
      </c>
      <c r="D14" s="19" t="s">
        <v>32</v>
      </c>
      <c r="E14" s="16" t="s">
        <v>32</v>
      </c>
      <c r="F14" s="20" t="s">
        <v>32</v>
      </c>
      <c r="G14" s="16" t="s">
        <v>32</v>
      </c>
      <c r="H14" s="16" t="s">
        <v>32</v>
      </c>
      <c r="I14" s="16" t="s">
        <v>32</v>
      </c>
      <c r="J14" s="16" t="s">
        <v>32</v>
      </c>
      <c r="K14" s="16" t="s">
        <v>32</v>
      </c>
      <c r="L14" s="16" t="s">
        <v>32</v>
      </c>
      <c r="M14" s="16" t="s">
        <v>32</v>
      </c>
      <c r="N14" s="16" t="s">
        <v>32</v>
      </c>
      <c r="O14" s="29" t="s">
        <v>32</v>
      </c>
      <c r="P14" s="21"/>
      <c r="Q14" s="76">
        <f>IF(P14="DA",IF(2025-YEAR(F6)&lt;=9,3,IF(2025-YEAR(F6)&gt;9,IF(2025-YEAR(F6)&lt;=15,3*(1-((2025-YEAR(F6))-9)*0.15),0))),0)</f>
        <v>0</v>
      </c>
    </row>
    <row r="15" spans="1:17" x14ac:dyDescent="0.2">
      <c r="A15" s="85"/>
      <c r="B15" s="17"/>
      <c r="C15" s="18" t="s">
        <v>30</v>
      </c>
      <c r="D15" s="19" t="s">
        <v>32</v>
      </c>
      <c r="E15" s="16" t="s">
        <v>32</v>
      </c>
      <c r="F15" s="20" t="s">
        <v>32</v>
      </c>
      <c r="G15" s="29" t="s">
        <v>32</v>
      </c>
      <c r="H15" s="16" t="s">
        <v>32</v>
      </c>
      <c r="I15" s="16" t="s">
        <v>32</v>
      </c>
      <c r="J15" s="16" t="s">
        <v>32</v>
      </c>
      <c r="K15" s="16" t="s">
        <v>32</v>
      </c>
      <c r="L15" s="16" t="s">
        <v>32</v>
      </c>
      <c r="M15" s="16" t="s">
        <v>32</v>
      </c>
      <c r="N15" s="16" t="s">
        <v>32</v>
      </c>
      <c r="O15" s="29" t="s">
        <v>32</v>
      </c>
      <c r="P15" s="55"/>
      <c r="Q15" s="76">
        <f>IF(P15="DA",IF(2025-YEAR(F6)&lt;=9,1,IF(2025-YEAR(F6)&gt;9,IF(2025-YEAR(F6)&lt;=15,1*(1-((2025-YEAR(F6))-9)*0.15),0))),0)</f>
        <v>0</v>
      </c>
    </row>
    <row r="16" spans="1:17" ht="25.5" x14ac:dyDescent="0.2">
      <c r="A16" s="83">
        <v>5</v>
      </c>
      <c r="B16" s="11" t="s">
        <v>126</v>
      </c>
      <c r="C16" s="23" t="s">
        <v>32</v>
      </c>
      <c r="D16" s="12"/>
      <c r="E16" s="13"/>
      <c r="F16" s="14"/>
      <c r="G16" s="15"/>
      <c r="H16" s="13"/>
      <c r="I16" s="14"/>
      <c r="J16" s="24"/>
      <c r="K16" s="24"/>
      <c r="L16" s="69"/>
      <c r="M16" s="69"/>
      <c r="N16" s="22"/>
      <c r="O16" s="22"/>
      <c r="P16" s="16" t="s">
        <v>32</v>
      </c>
      <c r="Q16" s="75">
        <f>IF(L16="DA",IF(M16="DA",IF(2025-YEAR(F16)&lt;=9,5+SUM(Q17:Q25),IF(2025-YEAR(F16)&gt;9,IF(2025-YEAR(F16)&lt;=15,SUM(Q17:Q25)+5*(1-((2025-YEAR(F16))-9)*0.15),0)))),0)</f>
        <v>0</v>
      </c>
    </row>
    <row r="17" spans="1:17" ht="38.25" x14ac:dyDescent="0.2">
      <c r="A17" s="84"/>
      <c r="B17" s="17"/>
      <c r="C17" s="18" t="s">
        <v>121</v>
      </c>
      <c r="D17" s="19" t="s">
        <v>32</v>
      </c>
      <c r="E17" s="16" t="s">
        <v>32</v>
      </c>
      <c r="F17" s="20" t="s">
        <v>32</v>
      </c>
      <c r="G17" s="16" t="s">
        <v>32</v>
      </c>
      <c r="H17" s="16" t="s">
        <v>32</v>
      </c>
      <c r="I17" s="16" t="s">
        <v>32</v>
      </c>
      <c r="J17" s="16" t="s">
        <v>32</v>
      </c>
      <c r="K17" s="16" t="s">
        <v>32</v>
      </c>
      <c r="L17" s="16" t="s">
        <v>32</v>
      </c>
      <c r="M17" s="16" t="s">
        <v>32</v>
      </c>
      <c r="N17" s="16" t="s">
        <v>32</v>
      </c>
      <c r="O17" s="29" t="s">
        <v>32</v>
      </c>
      <c r="P17" s="21"/>
      <c r="Q17" s="76">
        <f>IF(P17="DA",IF(2025-YEAR(F16)&lt;=9,15,IF(2025-YEAR(F16)&gt;9,IF(2025-YEAR(F16)&lt;=15,15*(1-((2025-YEAR(F16))-9)*0.15),0))),0)</f>
        <v>0</v>
      </c>
    </row>
    <row r="18" spans="1:17" x14ac:dyDescent="0.2">
      <c r="A18" s="84"/>
      <c r="B18" s="17"/>
      <c r="C18" s="18" t="s">
        <v>23</v>
      </c>
      <c r="D18" s="19" t="s">
        <v>32</v>
      </c>
      <c r="E18" s="16" t="s">
        <v>32</v>
      </c>
      <c r="F18" s="20" t="s">
        <v>32</v>
      </c>
      <c r="G18" s="16" t="s">
        <v>32</v>
      </c>
      <c r="H18" s="16" t="s">
        <v>32</v>
      </c>
      <c r="I18" s="16" t="s">
        <v>32</v>
      </c>
      <c r="J18" s="16" t="s">
        <v>32</v>
      </c>
      <c r="K18" s="16" t="s">
        <v>32</v>
      </c>
      <c r="L18" s="16" t="s">
        <v>32</v>
      </c>
      <c r="M18" s="16" t="s">
        <v>32</v>
      </c>
      <c r="N18" s="16" t="s">
        <v>32</v>
      </c>
      <c r="O18" s="29" t="s">
        <v>32</v>
      </c>
      <c r="P18" s="21"/>
      <c r="Q18" s="76">
        <f>IF(P18="DA",IF(2025-YEAR(F16)&lt;=9,30,IF(2025-YEAR(F16)&gt;9,IF(2025-YEAR(F16)&lt;=15,30*(1-((2025-YEAR(F16))-9)*0.15),0))),0)</f>
        <v>0</v>
      </c>
    </row>
    <row r="19" spans="1:17" x14ac:dyDescent="0.2">
      <c r="A19" s="84"/>
      <c r="B19" s="17"/>
      <c r="C19" s="18" t="s">
        <v>24</v>
      </c>
      <c r="D19" s="19" t="s">
        <v>32</v>
      </c>
      <c r="E19" s="16" t="s">
        <v>32</v>
      </c>
      <c r="F19" s="20" t="s">
        <v>32</v>
      </c>
      <c r="G19" s="16" t="s">
        <v>32</v>
      </c>
      <c r="H19" s="16" t="s">
        <v>32</v>
      </c>
      <c r="I19" s="16" t="s">
        <v>32</v>
      </c>
      <c r="J19" s="16" t="s">
        <v>32</v>
      </c>
      <c r="K19" s="16" t="s">
        <v>32</v>
      </c>
      <c r="L19" s="16" t="s">
        <v>32</v>
      </c>
      <c r="M19" s="16" t="s">
        <v>32</v>
      </c>
      <c r="N19" s="16" t="s">
        <v>32</v>
      </c>
      <c r="O19" s="29" t="s">
        <v>32</v>
      </c>
      <c r="P19" s="21"/>
      <c r="Q19" s="76">
        <f>IF(P19="DA",IF(2025-YEAR(F16)&lt;=9,5,IF(2025-YEAR(F16)&gt;9,IF(2025-YEAR(F16)&lt;=15,5*(1-((2025-YEAR(F16))-9)*0.15),0))),0)</f>
        <v>0</v>
      </c>
    </row>
    <row r="20" spans="1:17" ht="25.5" x14ac:dyDescent="0.2">
      <c r="A20" s="84"/>
      <c r="B20" s="17"/>
      <c r="C20" s="18" t="s">
        <v>25</v>
      </c>
      <c r="D20" s="19" t="s">
        <v>32</v>
      </c>
      <c r="E20" s="16" t="s">
        <v>32</v>
      </c>
      <c r="F20" s="20" t="s">
        <v>32</v>
      </c>
      <c r="G20" s="16" t="s">
        <v>32</v>
      </c>
      <c r="H20" s="16" t="s">
        <v>32</v>
      </c>
      <c r="I20" s="16" t="s">
        <v>32</v>
      </c>
      <c r="J20" s="16" t="s">
        <v>32</v>
      </c>
      <c r="K20" s="16" t="s">
        <v>32</v>
      </c>
      <c r="L20" s="16" t="s">
        <v>32</v>
      </c>
      <c r="M20" s="16" t="s">
        <v>32</v>
      </c>
      <c r="N20" s="16" t="s">
        <v>32</v>
      </c>
      <c r="O20" s="29" t="s">
        <v>32</v>
      </c>
      <c r="P20" s="21"/>
      <c r="Q20" s="76">
        <f>IF(P20="DA",IF(2025-YEAR(F16)&lt;=9,5,IF(2025-YEAR(F16)&gt;9,IF(2025-YEAR(F16)&lt;=15,5*(1-((2025-YEAR(F16))-9)*0.15),0))),0)</f>
        <v>0</v>
      </c>
    </row>
    <row r="21" spans="1:17" ht="25.5" x14ac:dyDescent="0.2">
      <c r="A21" s="84"/>
      <c r="B21" s="17"/>
      <c r="C21" s="18" t="s">
        <v>26</v>
      </c>
      <c r="D21" s="19" t="s">
        <v>32</v>
      </c>
      <c r="E21" s="16" t="s">
        <v>32</v>
      </c>
      <c r="F21" s="20" t="s">
        <v>32</v>
      </c>
      <c r="G21" s="16" t="s">
        <v>32</v>
      </c>
      <c r="H21" s="16" t="s">
        <v>32</v>
      </c>
      <c r="I21" s="16" t="s">
        <v>32</v>
      </c>
      <c r="J21" s="16" t="s">
        <v>32</v>
      </c>
      <c r="K21" s="16" t="s">
        <v>32</v>
      </c>
      <c r="L21" s="16" t="s">
        <v>32</v>
      </c>
      <c r="M21" s="16" t="s">
        <v>32</v>
      </c>
      <c r="N21" s="16" t="s">
        <v>32</v>
      </c>
      <c r="O21" s="29" t="s">
        <v>32</v>
      </c>
      <c r="P21" s="21"/>
      <c r="Q21" s="76">
        <f>IF(P21="DA",IF(2025-YEAR(F16)&lt;=9,5,IF(2025-YEAR(F16)&gt;9,IF(2025-YEAR(F16)&lt;=15,5*(1-((2025-YEAR(F16))-9)*0.15),0))),0)</f>
        <v>0</v>
      </c>
    </row>
    <row r="22" spans="1:17" x14ac:dyDescent="0.2">
      <c r="A22" s="84"/>
      <c r="B22" s="17"/>
      <c r="C22" s="18" t="s">
        <v>27</v>
      </c>
      <c r="D22" s="19" t="s">
        <v>32</v>
      </c>
      <c r="E22" s="16" t="s">
        <v>32</v>
      </c>
      <c r="F22" s="20" t="s">
        <v>32</v>
      </c>
      <c r="G22" s="16" t="s">
        <v>32</v>
      </c>
      <c r="H22" s="16" t="s">
        <v>32</v>
      </c>
      <c r="I22" s="16" t="s">
        <v>32</v>
      </c>
      <c r="J22" s="16" t="s">
        <v>32</v>
      </c>
      <c r="K22" s="16" t="s">
        <v>32</v>
      </c>
      <c r="L22" s="16" t="s">
        <v>32</v>
      </c>
      <c r="M22" s="16" t="s">
        <v>32</v>
      </c>
      <c r="N22" s="16" t="s">
        <v>32</v>
      </c>
      <c r="O22" s="29" t="s">
        <v>32</v>
      </c>
      <c r="P22" s="21"/>
      <c r="Q22" s="76">
        <f>IF(P22="DA",IF(2025-YEAR(F16)&lt;=9,3,IF(2025-YEAR(F16)&gt;9,IF(2025-YEAR(F16)&lt;=15,3*(1-((2025-YEAR(F16))-9)*0.15),0))),0)</f>
        <v>0</v>
      </c>
    </row>
    <row r="23" spans="1:17" ht="25.5" x14ac:dyDescent="0.2">
      <c r="A23" s="84"/>
      <c r="B23" s="17"/>
      <c r="C23" s="18" t="s">
        <v>28</v>
      </c>
      <c r="D23" s="19" t="s">
        <v>32</v>
      </c>
      <c r="E23" s="16" t="s">
        <v>32</v>
      </c>
      <c r="F23" s="20" t="s">
        <v>32</v>
      </c>
      <c r="G23" s="16" t="s">
        <v>32</v>
      </c>
      <c r="H23" s="16" t="s">
        <v>32</v>
      </c>
      <c r="I23" s="16" t="s">
        <v>32</v>
      </c>
      <c r="J23" s="16" t="s">
        <v>32</v>
      </c>
      <c r="K23" s="16" t="s">
        <v>32</v>
      </c>
      <c r="L23" s="16" t="s">
        <v>32</v>
      </c>
      <c r="M23" s="16" t="s">
        <v>32</v>
      </c>
      <c r="N23" s="16" t="s">
        <v>32</v>
      </c>
      <c r="O23" s="29" t="s">
        <v>32</v>
      </c>
      <c r="P23" s="21"/>
      <c r="Q23" s="76">
        <f>IF(P23="DA",IF(2025-YEAR(F16)&lt;=9,3,IF(2025-YEAR(F16)&gt;9,IF(2025-YEAR(F16)&lt;=15,3*(1-((2025-YEAR(F16))-9)*0.15),0))),0)</f>
        <v>0</v>
      </c>
    </row>
    <row r="24" spans="1:17" x14ac:dyDescent="0.2">
      <c r="A24" s="84"/>
      <c r="B24" s="17"/>
      <c r="C24" s="18" t="s">
        <v>29</v>
      </c>
      <c r="D24" s="19" t="s">
        <v>32</v>
      </c>
      <c r="E24" s="16" t="s">
        <v>32</v>
      </c>
      <c r="F24" s="20" t="s">
        <v>32</v>
      </c>
      <c r="G24" s="16" t="s">
        <v>32</v>
      </c>
      <c r="H24" s="16" t="s">
        <v>32</v>
      </c>
      <c r="I24" s="16" t="s">
        <v>32</v>
      </c>
      <c r="J24" s="16" t="s">
        <v>32</v>
      </c>
      <c r="K24" s="16" t="s">
        <v>32</v>
      </c>
      <c r="L24" s="16" t="s">
        <v>32</v>
      </c>
      <c r="M24" s="16" t="s">
        <v>32</v>
      </c>
      <c r="N24" s="16" t="s">
        <v>32</v>
      </c>
      <c r="O24" s="29" t="s">
        <v>32</v>
      </c>
      <c r="P24" s="21"/>
      <c r="Q24" s="76">
        <f>IF(P24="DA",IF(2025-YEAR(F16)&lt;=9,3,IF(2025-YEAR(F16)&gt;9,IF(2025-YEAR(F16)&lt;=15,3*(1-((2025-YEAR(F16))-9)*0.15),0))),0)</f>
        <v>0</v>
      </c>
    </row>
    <row r="25" spans="1:17" x14ac:dyDescent="0.2">
      <c r="A25" s="85"/>
      <c r="B25" s="17"/>
      <c r="C25" s="18" t="s">
        <v>30</v>
      </c>
      <c r="D25" s="19" t="s">
        <v>32</v>
      </c>
      <c r="E25" s="16" t="s">
        <v>32</v>
      </c>
      <c r="F25" s="20" t="s">
        <v>32</v>
      </c>
      <c r="G25" s="29" t="s">
        <v>32</v>
      </c>
      <c r="H25" s="16" t="s">
        <v>32</v>
      </c>
      <c r="I25" s="16" t="s">
        <v>32</v>
      </c>
      <c r="J25" s="16" t="s">
        <v>32</v>
      </c>
      <c r="K25" s="16" t="s">
        <v>32</v>
      </c>
      <c r="L25" s="16" t="s">
        <v>32</v>
      </c>
      <c r="M25" s="16" t="s">
        <v>32</v>
      </c>
      <c r="N25" s="16" t="s">
        <v>32</v>
      </c>
      <c r="O25" s="29" t="s">
        <v>32</v>
      </c>
      <c r="P25" s="55"/>
      <c r="Q25" s="76">
        <f>IF(P25="DA",IF(2025-YEAR(F16)&lt;=9,1,IF(2025-YEAR(F16)&gt;9,IF(2025-YEAR(F16)&lt;=15,1*(1-((2025-YEAR(F16))-9)*0.15),0))),0)</f>
        <v>0</v>
      </c>
    </row>
    <row r="26" spans="1:17" ht="25.5" x14ac:dyDescent="0.2">
      <c r="A26" s="83">
        <v>5</v>
      </c>
      <c r="B26" s="11" t="s">
        <v>127</v>
      </c>
      <c r="C26" s="23" t="s">
        <v>32</v>
      </c>
      <c r="D26" s="12"/>
      <c r="E26" s="13"/>
      <c r="F26" s="14"/>
      <c r="G26" s="15"/>
      <c r="H26" s="13"/>
      <c r="I26" s="14"/>
      <c r="J26" s="24"/>
      <c r="K26" s="24"/>
      <c r="L26" s="69"/>
      <c r="M26" s="69"/>
      <c r="N26" s="22"/>
      <c r="O26" s="22"/>
      <c r="P26" s="16" t="s">
        <v>32</v>
      </c>
      <c r="Q26" s="75">
        <f>IF(L26="DA",IF(M26="DA",IF(2025-YEAR(F26)&lt;=9,10+SUM(Q27:Q35),IF(2025-YEAR(F26)&gt;9,IF(2025-YEAR(F26)&lt;=15,SUM(Q27:Q35)+10*(1-((2025-YEAR(F26))-9)*0.15),0)))),0)</f>
        <v>0</v>
      </c>
    </row>
    <row r="27" spans="1:17" ht="38.25" x14ac:dyDescent="0.2">
      <c r="A27" s="84"/>
      <c r="B27" s="17"/>
      <c r="C27" s="18" t="s">
        <v>121</v>
      </c>
      <c r="D27" s="19" t="s">
        <v>32</v>
      </c>
      <c r="E27" s="16" t="s">
        <v>32</v>
      </c>
      <c r="F27" s="20" t="s">
        <v>32</v>
      </c>
      <c r="G27" s="16" t="s">
        <v>32</v>
      </c>
      <c r="H27" s="16" t="s">
        <v>32</v>
      </c>
      <c r="I27" s="16" t="s">
        <v>32</v>
      </c>
      <c r="J27" s="16" t="s">
        <v>32</v>
      </c>
      <c r="K27" s="16" t="s">
        <v>32</v>
      </c>
      <c r="L27" s="16" t="s">
        <v>32</v>
      </c>
      <c r="M27" s="16" t="s">
        <v>32</v>
      </c>
      <c r="N27" s="16" t="s">
        <v>32</v>
      </c>
      <c r="O27" s="29" t="s">
        <v>32</v>
      </c>
      <c r="P27" s="21"/>
      <c r="Q27" s="76">
        <f>IF(P27="DA",IF(2025-YEAR(F26)&lt;=9,15,IF(2025-YEAR(F26)&gt;9,IF(2025-YEAR(F26)&lt;=15,15*(1-((2025-YEAR(F26))-9)*0.15),0))),0)</f>
        <v>0</v>
      </c>
    </row>
    <row r="28" spans="1:17" x14ac:dyDescent="0.2">
      <c r="A28" s="84"/>
      <c r="B28" s="17"/>
      <c r="C28" s="18" t="s">
        <v>23</v>
      </c>
      <c r="D28" s="19" t="s">
        <v>32</v>
      </c>
      <c r="E28" s="16" t="s">
        <v>32</v>
      </c>
      <c r="F28" s="20" t="s">
        <v>32</v>
      </c>
      <c r="G28" s="16" t="s">
        <v>32</v>
      </c>
      <c r="H28" s="16" t="s">
        <v>32</v>
      </c>
      <c r="I28" s="16" t="s">
        <v>32</v>
      </c>
      <c r="J28" s="16" t="s">
        <v>32</v>
      </c>
      <c r="K28" s="16" t="s">
        <v>32</v>
      </c>
      <c r="L28" s="16" t="s">
        <v>32</v>
      </c>
      <c r="M28" s="16" t="s">
        <v>32</v>
      </c>
      <c r="N28" s="16" t="s">
        <v>32</v>
      </c>
      <c r="O28" s="29" t="s">
        <v>32</v>
      </c>
      <c r="P28" s="21"/>
      <c r="Q28" s="76">
        <f>IF(P28="DA",IF(2025-YEAR(F26)&lt;=9,30,IF(2025-YEAR(F26)&gt;9,IF(2025-YEAR(F26)&lt;=15,30*(1-((2025-YEAR(F26))-9)*0.15),0))),0)</f>
        <v>0</v>
      </c>
    </row>
    <row r="29" spans="1:17" x14ac:dyDescent="0.2">
      <c r="A29" s="84"/>
      <c r="B29" s="17"/>
      <c r="C29" s="18" t="s">
        <v>24</v>
      </c>
      <c r="D29" s="19" t="s">
        <v>32</v>
      </c>
      <c r="E29" s="16" t="s">
        <v>32</v>
      </c>
      <c r="F29" s="20" t="s">
        <v>32</v>
      </c>
      <c r="G29" s="16" t="s">
        <v>32</v>
      </c>
      <c r="H29" s="16" t="s">
        <v>32</v>
      </c>
      <c r="I29" s="16" t="s">
        <v>32</v>
      </c>
      <c r="J29" s="16" t="s">
        <v>32</v>
      </c>
      <c r="K29" s="16" t="s">
        <v>32</v>
      </c>
      <c r="L29" s="16" t="s">
        <v>32</v>
      </c>
      <c r="M29" s="16" t="s">
        <v>32</v>
      </c>
      <c r="N29" s="16" t="s">
        <v>32</v>
      </c>
      <c r="O29" s="29" t="s">
        <v>32</v>
      </c>
      <c r="P29" s="21"/>
      <c r="Q29" s="76">
        <f>IF(P29="DA",IF(2025-YEAR(F26)&lt;=9,5,IF(2025-YEAR(F26)&gt;9,IF(2025-YEAR(F26)&lt;=15,5*(1-((2025-YEAR(F26))-9)*0.15),0))),0)</f>
        <v>0</v>
      </c>
    </row>
    <row r="30" spans="1:17" ht="25.5" x14ac:dyDescent="0.2">
      <c r="A30" s="84"/>
      <c r="B30" s="17"/>
      <c r="C30" s="18" t="s">
        <v>25</v>
      </c>
      <c r="D30" s="19" t="s">
        <v>32</v>
      </c>
      <c r="E30" s="16" t="s">
        <v>32</v>
      </c>
      <c r="F30" s="20" t="s">
        <v>32</v>
      </c>
      <c r="G30" s="16" t="s">
        <v>32</v>
      </c>
      <c r="H30" s="16" t="s">
        <v>32</v>
      </c>
      <c r="I30" s="16" t="s">
        <v>32</v>
      </c>
      <c r="J30" s="16" t="s">
        <v>32</v>
      </c>
      <c r="K30" s="16" t="s">
        <v>32</v>
      </c>
      <c r="L30" s="16" t="s">
        <v>32</v>
      </c>
      <c r="M30" s="16" t="s">
        <v>32</v>
      </c>
      <c r="N30" s="16" t="s">
        <v>32</v>
      </c>
      <c r="O30" s="29" t="s">
        <v>32</v>
      </c>
      <c r="P30" s="21"/>
      <c r="Q30" s="76">
        <f>IF(P30="DA",IF(2025-YEAR(F26)&lt;=9,5,IF(2025-YEAR(F26)&gt;9,IF(2025-YEAR(F26)&lt;=15,5*(1-((2025-YEAR(F26))-9)*0.15),0))),0)</f>
        <v>0</v>
      </c>
    </row>
    <row r="31" spans="1:17" ht="25.5" x14ac:dyDescent="0.2">
      <c r="A31" s="84"/>
      <c r="B31" s="17"/>
      <c r="C31" s="18" t="s">
        <v>26</v>
      </c>
      <c r="D31" s="19" t="s">
        <v>32</v>
      </c>
      <c r="E31" s="16" t="s">
        <v>32</v>
      </c>
      <c r="F31" s="20" t="s">
        <v>32</v>
      </c>
      <c r="G31" s="16" t="s">
        <v>32</v>
      </c>
      <c r="H31" s="16" t="s">
        <v>32</v>
      </c>
      <c r="I31" s="16" t="s">
        <v>32</v>
      </c>
      <c r="J31" s="16" t="s">
        <v>32</v>
      </c>
      <c r="K31" s="16" t="s">
        <v>32</v>
      </c>
      <c r="L31" s="16" t="s">
        <v>32</v>
      </c>
      <c r="M31" s="16" t="s">
        <v>32</v>
      </c>
      <c r="N31" s="16" t="s">
        <v>32</v>
      </c>
      <c r="O31" s="29" t="s">
        <v>32</v>
      </c>
      <c r="P31" s="21"/>
      <c r="Q31" s="76">
        <f>IF(P31="DA",IF(2025-YEAR(F26)&lt;=9,5,IF(2025-YEAR(F26)&gt;9,IF(2025-YEAR(F26)&lt;=15,5*(1-((2025-YEAR(F26))-9)*0.15),0))),0)</f>
        <v>0</v>
      </c>
    </row>
    <row r="32" spans="1:17" x14ac:dyDescent="0.2">
      <c r="A32" s="84"/>
      <c r="B32" s="17"/>
      <c r="C32" s="18" t="s">
        <v>27</v>
      </c>
      <c r="D32" s="19" t="s">
        <v>32</v>
      </c>
      <c r="E32" s="16" t="s">
        <v>32</v>
      </c>
      <c r="F32" s="20" t="s">
        <v>32</v>
      </c>
      <c r="G32" s="16" t="s">
        <v>32</v>
      </c>
      <c r="H32" s="16" t="s">
        <v>32</v>
      </c>
      <c r="I32" s="16" t="s">
        <v>32</v>
      </c>
      <c r="J32" s="16" t="s">
        <v>32</v>
      </c>
      <c r="K32" s="16" t="s">
        <v>32</v>
      </c>
      <c r="L32" s="16" t="s">
        <v>32</v>
      </c>
      <c r="M32" s="16" t="s">
        <v>32</v>
      </c>
      <c r="N32" s="16" t="s">
        <v>32</v>
      </c>
      <c r="O32" s="29" t="s">
        <v>32</v>
      </c>
      <c r="P32" s="21"/>
      <c r="Q32" s="76">
        <f>IF(P32="DA",IF(2025-YEAR(F26)&lt;=9,3,IF(2025-YEAR(F26)&gt;9,IF(2025-YEAR(F26)&lt;=15,3*(1-((2025-YEAR(F26))-9)*0.15),0))),0)</f>
        <v>0</v>
      </c>
    </row>
    <row r="33" spans="1:17" ht="25.5" x14ac:dyDescent="0.2">
      <c r="A33" s="84"/>
      <c r="B33" s="17"/>
      <c r="C33" s="18" t="s">
        <v>28</v>
      </c>
      <c r="D33" s="19" t="s">
        <v>32</v>
      </c>
      <c r="E33" s="16" t="s">
        <v>32</v>
      </c>
      <c r="F33" s="20" t="s">
        <v>32</v>
      </c>
      <c r="G33" s="16" t="s">
        <v>32</v>
      </c>
      <c r="H33" s="16" t="s">
        <v>32</v>
      </c>
      <c r="I33" s="16" t="s">
        <v>32</v>
      </c>
      <c r="J33" s="16" t="s">
        <v>32</v>
      </c>
      <c r="K33" s="16" t="s">
        <v>32</v>
      </c>
      <c r="L33" s="16" t="s">
        <v>32</v>
      </c>
      <c r="M33" s="16" t="s">
        <v>32</v>
      </c>
      <c r="N33" s="16" t="s">
        <v>32</v>
      </c>
      <c r="O33" s="29" t="s">
        <v>32</v>
      </c>
      <c r="P33" s="21"/>
      <c r="Q33" s="76">
        <f>IF(P33="DA",IF(2025-YEAR(F26)&lt;=9,3,IF(2025-YEAR(F26)&gt;9,IF(2025-YEAR(F26)&lt;=15,3*(1-((2025-YEAR(F26))-9)*0.15),0))),0)</f>
        <v>0</v>
      </c>
    </row>
    <row r="34" spans="1:17" x14ac:dyDescent="0.2">
      <c r="A34" s="84"/>
      <c r="B34" s="17"/>
      <c r="C34" s="18" t="s">
        <v>29</v>
      </c>
      <c r="D34" s="19" t="s">
        <v>32</v>
      </c>
      <c r="E34" s="16" t="s">
        <v>32</v>
      </c>
      <c r="F34" s="20" t="s">
        <v>32</v>
      </c>
      <c r="G34" s="16" t="s">
        <v>32</v>
      </c>
      <c r="H34" s="16" t="s">
        <v>32</v>
      </c>
      <c r="I34" s="16" t="s">
        <v>32</v>
      </c>
      <c r="J34" s="16" t="s">
        <v>32</v>
      </c>
      <c r="K34" s="16" t="s">
        <v>32</v>
      </c>
      <c r="L34" s="16" t="s">
        <v>32</v>
      </c>
      <c r="M34" s="16" t="s">
        <v>32</v>
      </c>
      <c r="N34" s="16" t="s">
        <v>32</v>
      </c>
      <c r="O34" s="29" t="s">
        <v>32</v>
      </c>
      <c r="P34" s="21"/>
      <c r="Q34" s="76">
        <f>IF(P34="DA",IF(2025-YEAR(F26)&lt;=9,3,IF(2025-YEAR(F26)&gt;9,IF(2025-YEAR(F26)&lt;=15,3*(1-((2025-YEAR(F26))-9)*0.15),0))),0)</f>
        <v>0</v>
      </c>
    </row>
    <row r="35" spans="1:17" x14ac:dyDescent="0.2">
      <c r="A35" s="85"/>
      <c r="B35" s="17"/>
      <c r="C35" s="18" t="s">
        <v>30</v>
      </c>
      <c r="D35" s="19" t="s">
        <v>32</v>
      </c>
      <c r="E35" s="16" t="s">
        <v>32</v>
      </c>
      <c r="F35" s="20" t="s">
        <v>32</v>
      </c>
      <c r="G35" s="29" t="s">
        <v>32</v>
      </c>
      <c r="H35" s="16" t="s">
        <v>32</v>
      </c>
      <c r="I35" s="16" t="s">
        <v>32</v>
      </c>
      <c r="J35" s="16" t="s">
        <v>32</v>
      </c>
      <c r="K35" s="16" t="s">
        <v>32</v>
      </c>
      <c r="L35" s="16" t="s">
        <v>32</v>
      </c>
      <c r="M35" s="16" t="s">
        <v>32</v>
      </c>
      <c r="N35" s="16" t="s">
        <v>32</v>
      </c>
      <c r="O35" s="29" t="s">
        <v>32</v>
      </c>
      <c r="P35" s="55"/>
      <c r="Q35" s="76">
        <f>IF(P35="DA",IF(2025-YEAR(F26)&lt;=9,1,IF(2025-YEAR(F26)&gt;9,IF(2025-YEAR(F26)&lt;=15,1*(1-((2025-YEAR(F26))-9)*0.15),0))),0)</f>
        <v>0</v>
      </c>
    </row>
    <row r="36" spans="1:17" ht="25.5" x14ac:dyDescent="0.2">
      <c r="A36" s="83">
        <v>5</v>
      </c>
      <c r="B36" s="11" t="s">
        <v>127</v>
      </c>
      <c r="C36" s="23" t="s">
        <v>32</v>
      </c>
      <c r="D36" s="12"/>
      <c r="E36" s="13"/>
      <c r="F36" s="14"/>
      <c r="G36" s="15"/>
      <c r="H36" s="13"/>
      <c r="I36" s="14"/>
      <c r="J36" s="24"/>
      <c r="K36" s="24"/>
      <c r="L36" s="69"/>
      <c r="M36" s="69"/>
      <c r="N36" s="22"/>
      <c r="O36" s="22"/>
      <c r="P36" s="16" t="s">
        <v>32</v>
      </c>
      <c r="Q36" s="75">
        <v>0</v>
      </c>
    </row>
    <row r="37" spans="1:17" ht="38.25" x14ac:dyDescent="0.2">
      <c r="A37" s="84"/>
      <c r="B37" s="17"/>
      <c r="C37" s="18" t="s">
        <v>121</v>
      </c>
      <c r="D37" s="19" t="s">
        <v>32</v>
      </c>
      <c r="E37" s="16" t="s">
        <v>32</v>
      </c>
      <c r="F37" s="20" t="s">
        <v>32</v>
      </c>
      <c r="G37" s="16" t="s">
        <v>32</v>
      </c>
      <c r="H37" s="16" t="s">
        <v>32</v>
      </c>
      <c r="I37" s="16" t="s">
        <v>32</v>
      </c>
      <c r="J37" s="16" t="s">
        <v>32</v>
      </c>
      <c r="K37" s="16" t="s">
        <v>32</v>
      </c>
      <c r="L37" s="16" t="s">
        <v>32</v>
      </c>
      <c r="M37" s="16" t="s">
        <v>32</v>
      </c>
      <c r="N37" s="16" t="s">
        <v>32</v>
      </c>
      <c r="O37" s="29" t="s">
        <v>32</v>
      </c>
      <c r="P37" s="21"/>
      <c r="Q37" s="76">
        <v>0</v>
      </c>
    </row>
    <row r="38" spans="1:17" x14ac:dyDescent="0.2">
      <c r="A38" s="84"/>
      <c r="B38" s="17"/>
      <c r="C38" s="18" t="s">
        <v>23</v>
      </c>
      <c r="D38" s="19" t="s">
        <v>32</v>
      </c>
      <c r="E38" s="16" t="s">
        <v>32</v>
      </c>
      <c r="F38" s="20" t="s">
        <v>32</v>
      </c>
      <c r="G38" s="16" t="s">
        <v>32</v>
      </c>
      <c r="H38" s="16" t="s">
        <v>32</v>
      </c>
      <c r="I38" s="16" t="s">
        <v>32</v>
      </c>
      <c r="J38" s="16" t="s">
        <v>32</v>
      </c>
      <c r="K38" s="16" t="s">
        <v>32</v>
      </c>
      <c r="L38" s="16" t="s">
        <v>32</v>
      </c>
      <c r="M38" s="16" t="s">
        <v>32</v>
      </c>
      <c r="N38" s="16" t="s">
        <v>32</v>
      </c>
      <c r="O38" s="29" t="s">
        <v>32</v>
      </c>
      <c r="P38" s="21"/>
      <c r="Q38" s="76">
        <v>0</v>
      </c>
    </row>
    <row r="39" spans="1:17" x14ac:dyDescent="0.2">
      <c r="A39" s="84"/>
      <c r="B39" s="17"/>
      <c r="C39" s="18" t="s">
        <v>24</v>
      </c>
      <c r="D39" s="19" t="s">
        <v>32</v>
      </c>
      <c r="E39" s="16" t="s">
        <v>32</v>
      </c>
      <c r="F39" s="20" t="s">
        <v>32</v>
      </c>
      <c r="G39" s="16" t="s">
        <v>32</v>
      </c>
      <c r="H39" s="16" t="s">
        <v>32</v>
      </c>
      <c r="I39" s="16" t="s">
        <v>32</v>
      </c>
      <c r="J39" s="16" t="s">
        <v>32</v>
      </c>
      <c r="K39" s="16" t="s">
        <v>32</v>
      </c>
      <c r="L39" s="16" t="s">
        <v>32</v>
      </c>
      <c r="M39" s="16" t="s">
        <v>32</v>
      </c>
      <c r="N39" s="16" t="s">
        <v>32</v>
      </c>
      <c r="O39" s="29" t="s">
        <v>32</v>
      </c>
      <c r="P39" s="21"/>
      <c r="Q39" s="76">
        <v>0</v>
      </c>
    </row>
    <row r="40" spans="1:17" ht="25.5" x14ac:dyDescent="0.2">
      <c r="A40" s="84"/>
      <c r="B40" s="17"/>
      <c r="C40" s="18" t="s">
        <v>25</v>
      </c>
      <c r="D40" s="19" t="s">
        <v>32</v>
      </c>
      <c r="E40" s="16" t="s">
        <v>32</v>
      </c>
      <c r="F40" s="20" t="s">
        <v>32</v>
      </c>
      <c r="G40" s="16" t="s">
        <v>32</v>
      </c>
      <c r="H40" s="16" t="s">
        <v>32</v>
      </c>
      <c r="I40" s="16" t="s">
        <v>32</v>
      </c>
      <c r="J40" s="16" t="s">
        <v>32</v>
      </c>
      <c r="K40" s="16" t="s">
        <v>32</v>
      </c>
      <c r="L40" s="16" t="s">
        <v>32</v>
      </c>
      <c r="M40" s="16" t="s">
        <v>32</v>
      </c>
      <c r="N40" s="16" t="s">
        <v>32</v>
      </c>
      <c r="O40" s="29" t="s">
        <v>32</v>
      </c>
      <c r="P40" s="21"/>
      <c r="Q40" s="76">
        <v>0</v>
      </c>
    </row>
    <row r="41" spans="1:17" ht="25.5" x14ac:dyDescent="0.2">
      <c r="A41" s="84"/>
      <c r="B41" s="17"/>
      <c r="C41" s="18" t="s">
        <v>26</v>
      </c>
      <c r="D41" s="19" t="s">
        <v>32</v>
      </c>
      <c r="E41" s="16" t="s">
        <v>32</v>
      </c>
      <c r="F41" s="20" t="s">
        <v>32</v>
      </c>
      <c r="G41" s="16" t="s">
        <v>32</v>
      </c>
      <c r="H41" s="16" t="s">
        <v>32</v>
      </c>
      <c r="I41" s="16" t="s">
        <v>32</v>
      </c>
      <c r="J41" s="16" t="s">
        <v>32</v>
      </c>
      <c r="K41" s="16" t="s">
        <v>32</v>
      </c>
      <c r="L41" s="16" t="s">
        <v>32</v>
      </c>
      <c r="M41" s="16" t="s">
        <v>32</v>
      </c>
      <c r="N41" s="16" t="s">
        <v>32</v>
      </c>
      <c r="O41" s="29" t="s">
        <v>32</v>
      </c>
      <c r="P41" s="21"/>
      <c r="Q41" s="76">
        <v>0</v>
      </c>
    </row>
    <row r="42" spans="1:17" x14ac:dyDescent="0.2">
      <c r="A42" s="84"/>
      <c r="B42" s="17"/>
      <c r="C42" s="18" t="s">
        <v>27</v>
      </c>
      <c r="D42" s="19" t="s">
        <v>32</v>
      </c>
      <c r="E42" s="16" t="s">
        <v>32</v>
      </c>
      <c r="F42" s="20" t="s">
        <v>32</v>
      </c>
      <c r="G42" s="16" t="s">
        <v>32</v>
      </c>
      <c r="H42" s="16" t="s">
        <v>32</v>
      </c>
      <c r="I42" s="16" t="s">
        <v>32</v>
      </c>
      <c r="J42" s="16" t="s">
        <v>32</v>
      </c>
      <c r="K42" s="16" t="s">
        <v>32</v>
      </c>
      <c r="L42" s="16" t="s">
        <v>32</v>
      </c>
      <c r="M42" s="16" t="s">
        <v>32</v>
      </c>
      <c r="N42" s="16" t="s">
        <v>32</v>
      </c>
      <c r="O42" s="29" t="s">
        <v>32</v>
      </c>
      <c r="P42" s="21"/>
      <c r="Q42" s="76">
        <v>0</v>
      </c>
    </row>
    <row r="43" spans="1:17" ht="25.5" x14ac:dyDescent="0.2">
      <c r="A43" s="84"/>
      <c r="B43" s="17"/>
      <c r="C43" s="18" t="s">
        <v>28</v>
      </c>
      <c r="D43" s="19" t="s">
        <v>32</v>
      </c>
      <c r="E43" s="16" t="s">
        <v>32</v>
      </c>
      <c r="F43" s="20" t="s">
        <v>32</v>
      </c>
      <c r="G43" s="16" t="s">
        <v>32</v>
      </c>
      <c r="H43" s="16" t="s">
        <v>32</v>
      </c>
      <c r="I43" s="16" t="s">
        <v>32</v>
      </c>
      <c r="J43" s="16" t="s">
        <v>32</v>
      </c>
      <c r="K43" s="16" t="s">
        <v>32</v>
      </c>
      <c r="L43" s="16" t="s">
        <v>32</v>
      </c>
      <c r="M43" s="16" t="s">
        <v>32</v>
      </c>
      <c r="N43" s="16" t="s">
        <v>32</v>
      </c>
      <c r="O43" s="29" t="s">
        <v>32</v>
      </c>
      <c r="P43" s="21"/>
      <c r="Q43" s="76">
        <v>0</v>
      </c>
    </row>
    <row r="44" spans="1:17" x14ac:dyDescent="0.2">
      <c r="A44" s="84"/>
      <c r="B44" s="17"/>
      <c r="C44" s="18" t="s">
        <v>29</v>
      </c>
      <c r="D44" s="19" t="s">
        <v>32</v>
      </c>
      <c r="E44" s="16" t="s">
        <v>32</v>
      </c>
      <c r="F44" s="20" t="s">
        <v>32</v>
      </c>
      <c r="G44" s="16" t="s">
        <v>32</v>
      </c>
      <c r="H44" s="16" t="s">
        <v>32</v>
      </c>
      <c r="I44" s="16" t="s">
        <v>32</v>
      </c>
      <c r="J44" s="16" t="s">
        <v>32</v>
      </c>
      <c r="K44" s="16" t="s">
        <v>32</v>
      </c>
      <c r="L44" s="16" t="s">
        <v>32</v>
      </c>
      <c r="M44" s="16" t="s">
        <v>32</v>
      </c>
      <c r="N44" s="16" t="s">
        <v>32</v>
      </c>
      <c r="O44" s="29" t="s">
        <v>32</v>
      </c>
      <c r="P44" s="21"/>
      <c r="Q44" s="76">
        <v>0</v>
      </c>
    </row>
    <row r="45" spans="1:17" x14ac:dyDescent="0.2">
      <c r="A45" s="85"/>
      <c r="B45" s="17"/>
      <c r="C45" s="18" t="s">
        <v>30</v>
      </c>
      <c r="D45" s="19" t="s">
        <v>32</v>
      </c>
      <c r="E45" s="16" t="s">
        <v>32</v>
      </c>
      <c r="F45" s="20" t="s">
        <v>32</v>
      </c>
      <c r="G45" s="29" t="s">
        <v>32</v>
      </c>
      <c r="H45" s="16" t="s">
        <v>32</v>
      </c>
      <c r="I45" s="16" t="s">
        <v>32</v>
      </c>
      <c r="J45" s="16" t="s">
        <v>32</v>
      </c>
      <c r="K45" s="16" t="s">
        <v>32</v>
      </c>
      <c r="L45" s="16" t="s">
        <v>32</v>
      </c>
      <c r="M45" s="16" t="s">
        <v>32</v>
      </c>
      <c r="N45" s="16" t="s">
        <v>32</v>
      </c>
      <c r="O45" s="29" t="s">
        <v>32</v>
      </c>
      <c r="P45" s="55"/>
      <c r="Q45" s="76">
        <v>0</v>
      </c>
    </row>
    <row r="46" spans="1:17" ht="41.25" customHeight="1" x14ac:dyDescent="0.2">
      <c r="A46" s="78">
        <v>6</v>
      </c>
      <c r="B46" s="11" t="s">
        <v>128</v>
      </c>
      <c r="C46" s="23" t="s">
        <v>32</v>
      </c>
      <c r="D46" s="13"/>
      <c r="E46" s="25"/>
      <c r="F46" s="14"/>
      <c r="G46" s="15"/>
      <c r="H46" s="13"/>
      <c r="I46" s="14"/>
      <c r="J46" s="24"/>
      <c r="K46" s="24"/>
      <c r="L46" s="69"/>
      <c r="M46" s="69"/>
      <c r="N46" s="22"/>
      <c r="O46" s="22"/>
      <c r="P46" s="16" t="s">
        <v>32</v>
      </c>
      <c r="Q46" s="76">
        <f>IF(L46="DA",IF(M46="DA",IF(2025-YEAR(F46)&lt;=9,15,IF(2025-YEAR(F46)&gt;9,IF(2025-YEAR(F46)&lt;=15,15*(1-((2025-YEAR(F46))-9)*0.15),0)))),0)</f>
        <v>0</v>
      </c>
    </row>
    <row r="47" spans="1:17" x14ac:dyDescent="0.2">
      <c r="A47" s="91" t="s">
        <v>22</v>
      </c>
      <c r="B47" s="92"/>
      <c r="C47" s="93"/>
      <c r="D47" s="93"/>
      <c r="E47" s="93"/>
      <c r="F47" s="93"/>
      <c r="G47" s="93"/>
      <c r="H47" s="93"/>
      <c r="I47" s="93"/>
      <c r="J47" s="93"/>
      <c r="K47" s="93"/>
      <c r="L47" s="93"/>
      <c r="M47" s="93"/>
      <c r="N47" s="93"/>
      <c r="O47" s="26"/>
      <c r="P47" s="96">
        <f>Q6+Q16+Q26+Q36+Q46</f>
        <v>0</v>
      </c>
      <c r="Q47" s="96"/>
    </row>
    <row r="48" spans="1:17" x14ac:dyDescent="0.2">
      <c r="A48" s="71" t="s">
        <v>65</v>
      </c>
      <c r="B48" s="27"/>
      <c r="C48" s="27"/>
      <c r="D48" s="27"/>
      <c r="E48" s="27"/>
      <c r="F48" s="27"/>
      <c r="G48" s="27"/>
      <c r="H48" s="27"/>
      <c r="I48" s="27"/>
      <c r="J48" s="27"/>
      <c r="K48" s="27"/>
      <c r="L48" s="27"/>
      <c r="M48" s="27"/>
      <c r="N48" s="27"/>
      <c r="O48" s="27"/>
      <c r="P48" s="28"/>
      <c r="Q48" s="28"/>
    </row>
    <row r="49" spans="1:17" x14ac:dyDescent="0.2">
      <c r="A49" s="72" t="s">
        <v>66</v>
      </c>
      <c r="B49" s="27"/>
      <c r="C49" s="27"/>
      <c r="D49" s="27"/>
      <c r="E49" s="27"/>
      <c r="F49" s="27"/>
      <c r="G49" s="27"/>
      <c r="H49" s="27"/>
      <c r="I49" s="27"/>
      <c r="J49" s="27"/>
      <c r="K49" s="27"/>
      <c r="L49" s="27"/>
      <c r="M49" s="27"/>
      <c r="N49" s="27"/>
      <c r="O49" s="27"/>
      <c r="P49" s="28"/>
      <c r="Q49" s="28"/>
    </row>
    <row r="50" spans="1:17" x14ac:dyDescent="0.2">
      <c r="A50" s="95"/>
      <c r="B50" s="95"/>
      <c r="C50" s="95"/>
      <c r="D50" s="95"/>
      <c r="E50" s="95"/>
      <c r="F50" s="95"/>
      <c r="G50" s="95"/>
      <c r="H50" s="95"/>
      <c r="I50" s="95"/>
      <c r="J50" s="27"/>
      <c r="K50" s="27"/>
      <c r="L50" s="27"/>
      <c r="M50" s="27"/>
      <c r="N50" s="27"/>
      <c r="O50" s="27"/>
      <c r="P50" s="6"/>
      <c r="Q50" s="5"/>
    </row>
    <row r="51" spans="1:17" x14ac:dyDescent="0.2">
      <c r="A51" s="94" t="s">
        <v>54</v>
      </c>
      <c r="B51" s="94"/>
      <c r="C51" s="94"/>
      <c r="D51" s="94"/>
      <c r="E51" s="94"/>
      <c r="F51" s="94"/>
      <c r="G51" s="94"/>
      <c r="H51" s="94"/>
      <c r="I51" s="94"/>
      <c r="J51" s="6"/>
      <c r="K51" s="6"/>
      <c r="L51" s="6"/>
      <c r="M51" s="6"/>
      <c r="N51" s="6"/>
      <c r="O51" s="6"/>
      <c r="P51" s="5"/>
    </row>
    <row r="52" spans="1:17" x14ac:dyDescent="0.2">
      <c r="A52" s="94" t="s">
        <v>55</v>
      </c>
      <c r="B52" s="94"/>
      <c r="C52" s="94"/>
      <c r="D52" s="94"/>
      <c r="E52" s="94"/>
      <c r="F52" s="94"/>
      <c r="G52" s="94"/>
      <c r="H52" s="94"/>
      <c r="I52" s="94"/>
      <c r="J52" s="6"/>
      <c r="K52" s="6"/>
      <c r="L52" s="6"/>
      <c r="M52" s="6"/>
      <c r="N52" s="6"/>
      <c r="O52" s="6"/>
      <c r="P52" s="5"/>
    </row>
    <row r="53" spans="1:17" ht="26.25" customHeight="1" x14ac:dyDescent="0.2">
      <c r="A53" s="89" t="s">
        <v>129</v>
      </c>
      <c r="B53" s="89"/>
      <c r="C53" s="89"/>
      <c r="D53" s="89"/>
      <c r="E53" s="89"/>
      <c r="F53" s="89"/>
      <c r="G53" s="89"/>
    </row>
    <row r="54" spans="1:17" x14ac:dyDescent="0.2">
      <c r="A54" s="66" t="s">
        <v>130</v>
      </c>
    </row>
    <row r="55" spans="1:17" ht="30.75" customHeight="1" x14ac:dyDescent="0.2">
      <c r="A55" s="90" t="s">
        <v>131</v>
      </c>
      <c r="B55" s="90"/>
      <c r="C55" s="90"/>
      <c r="D55" s="90"/>
      <c r="E55" s="90"/>
      <c r="F55" s="90"/>
      <c r="G55" s="90"/>
      <c r="H55" s="90"/>
      <c r="I55" s="90"/>
      <c r="J55" s="90"/>
      <c r="K55" s="90"/>
      <c r="L55" s="90"/>
      <c r="M55" s="90"/>
      <c r="N55" s="90"/>
      <c r="O55" s="90"/>
      <c r="P55" s="90"/>
      <c r="Q55" s="90"/>
    </row>
    <row r="57" spans="1:17" x14ac:dyDescent="0.2">
      <c r="C57" s="31" t="s">
        <v>61</v>
      </c>
    </row>
    <row r="58" spans="1:17" x14ac:dyDescent="0.2">
      <c r="C58" s="30"/>
    </row>
    <row r="59" spans="1:17" x14ac:dyDescent="0.2">
      <c r="C59" s="30" t="s">
        <v>62</v>
      </c>
    </row>
    <row r="60" spans="1:17" ht="24.75" customHeight="1" x14ac:dyDescent="0.2">
      <c r="C60" s="30" t="s">
        <v>63</v>
      </c>
      <c r="E60" s="60" t="s">
        <v>122</v>
      </c>
    </row>
    <row r="61" spans="1:17" x14ac:dyDescent="0.2">
      <c r="C61" s="30"/>
    </row>
    <row r="62" spans="1:17" ht="24" customHeight="1" x14ac:dyDescent="0.2">
      <c r="C62" s="30" t="s">
        <v>64</v>
      </c>
      <c r="E62" s="60" t="s">
        <v>123</v>
      </c>
    </row>
  </sheetData>
  <sheetProtection algorithmName="SHA-512" hashValue="qV5JLHrsPrBBwvA/pjVSUaRm2WP2lMVo4tuNThBFMnGAnjQcHWSXZRPpkyW4GcQwi2PPbEl8DMH0zrXnjWwmJg==" saltValue="8stQmzO09/c9dd/uC96Ngg==" spinCount="100000" sheet="1" formatCells="0" formatColumns="0"/>
  <mergeCells count="22">
    <mergeCell ref="P3:P4"/>
    <mergeCell ref="O3:O4"/>
    <mergeCell ref="M3:M4"/>
    <mergeCell ref="A53:G53"/>
    <mergeCell ref="A55:Q55"/>
    <mergeCell ref="A47:N47"/>
    <mergeCell ref="A51:I51"/>
    <mergeCell ref="A52:I52"/>
    <mergeCell ref="A50:I50"/>
    <mergeCell ref="P47:Q47"/>
    <mergeCell ref="A26:A35"/>
    <mergeCell ref="A6:A15"/>
    <mergeCell ref="Q3:Q4"/>
    <mergeCell ref="A3:A4"/>
    <mergeCell ref="B3:B4"/>
    <mergeCell ref="D3:D4"/>
    <mergeCell ref="N3:N4"/>
    <mergeCell ref="C3:C4"/>
    <mergeCell ref="A16:A25"/>
    <mergeCell ref="A36:A45"/>
    <mergeCell ref="E3:J3"/>
    <mergeCell ref="L3:L4"/>
  </mergeCells>
  <phoneticPr fontId="26" type="noConversion"/>
  <dataValidations count="2">
    <dataValidation type="list" allowBlank="1" showInputMessage="1" showErrorMessage="1" sqref="L46:M46 L6:M6 P7:P15 L16:M16 P17:P25 L26:M26 P27:P35 L36:M36 P37:P45" xr:uid="{00000000-0002-0000-0000-000000000000}">
      <formula1>"DA,NU"</formula1>
    </dataValidation>
    <dataValidation type="date" operator="lessThan" allowBlank="1" showInputMessage="1" showErrorMessage="1" promptTitle="Atentie!" prompt="Format data: zz-ll-aaaa" sqref="F6 F16 F46 F26 F36" xr:uid="{00000000-0002-0000-0000-000001000000}">
      <formula1>NOW()</formula1>
    </dataValidation>
  </dataValidations>
  <pageMargins left="0.31" right="0.24" top="0.53" bottom="0.61" header="0.5" footer="0.5"/>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
  <sheetViews>
    <sheetView workbookViewId="0">
      <selection activeCell="E12" sqref="E12"/>
    </sheetView>
  </sheetViews>
  <sheetFormatPr defaultRowHeight="12.75" x14ac:dyDescent="0.2"/>
  <cols>
    <col min="2" max="2" width="30.7109375" customWidth="1"/>
    <col min="3" max="3" width="34" customWidth="1"/>
  </cols>
  <sheetData>
    <row r="1" spans="1:5" ht="15.75" x14ac:dyDescent="0.25">
      <c r="A1" s="99" t="s">
        <v>92</v>
      </c>
      <c r="B1" s="99"/>
      <c r="C1" s="64" t="s">
        <v>93</v>
      </c>
      <c r="D1" s="63"/>
      <c r="E1" s="63"/>
    </row>
    <row r="2" spans="1:5" x14ac:dyDescent="0.2">
      <c r="B2" s="7" t="s">
        <v>94</v>
      </c>
      <c r="C2" s="60" t="s">
        <v>95</v>
      </c>
      <c r="E2" s="5"/>
    </row>
    <row r="3" spans="1:5" x14ac:dyDescent="0.2">
      <c r="B3" s="7"/>
      <c r="E3" s="5"/>
    </row>
    <row r="4" spans="1:5" x14ac:dyDescent="0.2">
      <c r="A4" s="40" t="s">
        <v>13</v>
      </c>
      <c r="B4" s="104" t="s">
        <v>3</v>
      </c>
      <c r="C4" s="105"/>
      <c r="D4" s="41" t="s">
        <v>33</v>
      </c>
      <c r="E4" s="42" t="s">
        <v>9</v>
      </c>
    </row>
    <row r="5" spans="1:5" x14ac:dyDescent="0.2">
      <c r="A5" s="109" t="s">
        <v>10</v>
      </c>
      <c r="B5" s="108" t="s">
        <v>6</v>
      </c>
      <c r="C5" s="45" t="s">
        <v>7</v>
      </c>
      <c r="D5" s="22"/>
      <c r="E5" s="61">
        <f>IF(D5="DA",8,0)</f>
        <v>0</v>
      </c>
    </row>
    <row r="6" spans="1:5" ht="25.5" x14ac:dyDescent="0.2">
      <c r="A6" s="109"/>
      <c r="B6" s="108"/>
      <c r="C6" s="44" t="s">
        <v>8</v>
      </c>
      <c r="D6" s="22"/>
      <c r="E6" s="61">
        <f>IF(D6="DA",10,0)</f>
        <v>0</v>
      </c>
    </row>
    <row r="7" spans="1:5" x14ac:dyDescent="0.2">
      <c r="A7" s="45"/>
      <c r="B7" s="44"/>
      <c r="C7" s="45"/>
      <c r="D7" s="22"/>
      <c r="E7" s="61"/>
    </row>
    <row r="8" spans="1:5" ht="218.25" customHeight="1" x14ac:dyDescent="0.2">
      <c r="A8" s="43" t="s">
        <v>11</v>
      </c>
      <c r="B8" s="46" t="s">
        <v>69</v>
      </c>
      <c r="C8" s="46" t="s">
        <v>70</v>
      </c>
      <c r="D8" s="22"/>
      <c r="E8" s="61">
        <f>IF(D8="DA",10,0)</f>
        <v>0</v>
      </c>
    </row>
    <row r="9" spans="1:5" ht="51" x14ac:dyDescent="0.2">
      <c r="A9" s="43" t="s">
        <v>12</v>
      </c>
      <c r="B9" s="44" t="s">
        <v>4</v>
      </c>
      <c r="C9" s="47" t="s">
        <v>71</v>
      </c>
      <c r="D9" s="22"/>
      <c r="E9" s="61">
        <f>IF(D9="DA",2*D10,0)</f>
        <v>0</v>
      </c>
    </row>
    <row r="10" spans="1:5" x14ac:dyDescent="0.2">
      <c r="A10" s="43"/>
      <c r="B10" s="44"/>
      <c r="C10" s="58" t="s">
        <v>90</v>
      </c>
      <c r="D10" s="22"/>
      <c r="E10" s="61" t="s">
        <v>91</v>
      </c>
    </row>
    <row r="11" spans="1:5" ht="25.5" x14ac:dyDescent="0.2">
      <c r="A11" s="43"/>
      <c r="B11" s="44"/>
      <c r="C11" s="47" t="s">
        <v>67</v>
      </c>
      <c r="D11" s="22"/>
      <c r="E11" s="61">
        <f>IF(D11="DA",5,0)</f>
        <v>0</v>
      </c>
    </row>
    <row r="12" spans="1:5" x14ac:dyDescent="0.2">
      <c r="A12" s="48"/>
      <c r="B12" s="106" t="s">
        <v>5</v>
      </c>
      <c r="C12" s="107"/>
      <c r="D12" s="107"/>
      <c r="E12" s="62">
        <f>SUM(E5:E11)</f>
        <v>0</v>
      </c>
    </row>
    <row r="13" spans="1:5" x14ac:dyDescent="0.2">
      <c r="B13" s="32"/>
      <c r="C13" s="33"/>
      <c r="D13" s="34"/>
      <c r="E13" s="5"/>
    </row>
    <row r="14" spans="1:5" x14ac:dyDescent="0.2">
      <c r="A14" t="s">
        <v>78</v>
      </c>
      <c r="B14" s="100" t="s">
        <v>14</v>
      </c>
      <c r="C14" s="100"/>
      <c r="D14" s="100"/>
      <c r="E14" s="100"/>
    </row>
    <row r="15" spans="1:5" x14ac:dyDescent="0.2">
      <c r="B15" s="103" t="s">
        <v>68</v>
      </c>
      <c r="C15" s="103"/>
      <c r="D15" s="103"/>
      <c r="E15" s="103"/>
    </row>
    <row r="16" spans="1:5" x14ac:dyDescent="0.2">
      <c r="B16" s="103"/>
      <c r="C16" s="103"/>
      <c r="D16" s="103"/>
      <c r="E16" s="103"/>
    </row>
    <row r="17" spans="1:5" x14ac:dyDescent="0.2">
      <c r="B17" s="102" t="s">
        <v>72</v>
      </c>
      <c r="C17" s="102"/>
      <c r="D17" s="102"/>
      <c r="E17" s="102"/>
    </row>
    <row r="18" spans="1:5" x14ac:dyDescent="0.2">
      <c r="A18" t="s">
        <v>81</v>
      </c>
      <c r="B18" s="35"/>
      <c r="C18" s="35"/>
      <c r="D18" s="35"/>
      <c r="E18" s="35"/>
    </row>
    <row r="19" spans="1:5" x14ac:dyDescent="0.2">
      <c r="B19" s="35"/>
      <c r="C19" s="36"/>
      <c r="D19" s="35"/>
      <c r="E19" s="35"/>
    </row>
    <row r="20" spans="1:5" ht="15.75" x14ac:dyDescent="0.25">
      <c r="A20" s="101"/>
      <c r="B20" s="101"/>
      <c r="C20" s="37"/>
      <c r="D20" s="38"/>
      <c r="E20" s="39"/>
    </row>
    <row r="21" spans="1:5" x14ac:dyDescent="0.2">
      <c r="B21" s="31" t="s">
        <v>61</v>
      </c>
    </row>
    <row r="22" spans="1:5" x14ac:dyDescent="0.2">
      <c r="B22" s="30"/>
    </row>
    <row r="23" spans="1:5" x14ac:dyDescent="0.2">
      <c r="B23" s="30" t="s">
        <v>62</v>
      </c>
      <c r="C23" s="60"/>
    </row>
    <row r="24" spans="1:5" ht="25.5" x14ac:dyDescent="0.2">
      <c r="B24" s="59" t="s">
        <v>63</v>
      </c>
      <c r="C24" s="60" t="s">
        <v>124</v>
      </c>
    </row>
    <row r="25" spans="1:5" x14ac:dyDescent="0.2">
      <c r="B25" s="30"/>
    </row>
    <row r="26" spans="1:5" x14ac:dyDescent="0.2">
      <c r="A26" s="30" t="s">
        <v>64</v>
      </c>
      <c r="C26" s="60" t="s">
        <v>125</v>
      </c>
    </row>
  </sheetData>
  <sheetProtection algorithmName="SHA-512" hashValue="03Eex78Xh7lfUur/IFVDS9KJwRbk0jHqRXL4ohdYpCdp4RqEvorHti+MB72YrBx+ylAuV6DOpVq8IpwSCtB3Ag==" saltValue="79lKZjOYp/g88wFQapN96w==" spinCount="100000" sheet="1" formatCells="0" formatColumns="0"/>
  <mergeCells count="9">
    <mergeCell ref="A1:B1"/>
    <mergeCell ref="B14:E14"/>
    <mergeCell ref="A20:B20"/>
    <mergeCell ref="B17:E17"/>
    <mergeCell ref="B15:E16"/>
    <mergeCell ref="B4:C4"/>
    <mergeCell ref="B12:D12"/>
    <mergeCell ref="B5:B6"/>
    <mergeCell ref="A5:A6"/>
  </mergeCells>
  <phoneticPr fontId="26" type="noConversion"/>
  <dataValidations count="1">
    <dataValidation type="list" allowBlank="1" showInputMessage="1" showErrorMessage="1" sqref="D5:D6 D8:D9 D11" xr:uid="{00000000-0002-0000-0100-000000000000}">
      <formula1>"DA,NU"</formula1>
    </dataValidation>
  </dataValidations>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workbookViewId="0">
      <selection activeCell="E8" sqref="E8"/>
    </sheetView>
  </sheetViews>
  <sheetFormatPr defaultRowHeight="12.75" x14ac:dyDescent="0.2"/>
  <cols>
    <col min="1" max="1" width="6.140625" customWidth="1"/>
    <col min="2" max="2" width="16.42578125" customWidth="1"/>
    <col min="3" max="3" width="17.5703125" customWidth="1"/>
    <col min="4" max="5" width="16" customWidth="1"/>
    <col min="6" max="6" width="12.42578125" customWidth="1"/>
    <col min="7" max="7" width="10.5703125" customWidth="1"/>
  </cols>
  <sheetData>
    <row r="1" spans="1:7" x14ac:dyDescent="0.2">
      <c r="A1" s="110" t="s">
        <v>117</v>
      </c>
      <c r="B1" s="110"/>
      <c r="C1" s="110"/>
      <c r="D1" s="110"/>
      <c r="E1" s="60" t="s">
        <v>118</v>
      </c>
    </row>
    <row r="2" spans="1:7" x14ac:dyDescent="0.2">
      <c r="A2" s="111" t="s">
        <v>119</v>
      </c>
      <c r="B2" s="111"/>
      <c r="C2" s="60" t="s">
        <v>120</v>
      </c>
    </row>
    <row r="5" spans="1:7" x14ac:dyDescent="0.2">
      <c r="A5" s="112" t="s">
        <v>34</v>
      </c>
      <c r="B5" s="112" t="s">
        <v>15</v>
      </c>
      <c r="C5" s="112" t="s">
        <v>16</v>
      </c>
      <c r="D5" s="112" t="s">
        <v>17</v>
      </c>
      <c r="E5" s="113" t="s">
        <v>116</v>
      </c>
      <c r="F5" s="112" t="s">
        <v>79</v>
      </c>
      <c r="G5" s="112" t="s">
        <v>9</v>
      </c>
    </row>
    <row r="6" spans="1:7" ht="21" customHeight="1" x14ac:dyDescent="0.2">
      <c r="A6" s="112"/>
      <c r="B6" s="112"/>
      <c r="C6" s="112"/>
      <c r="D6" s="112"/>
      <c r="E6" s="114"/>
      <c r="F6" s="112"/>
      <c r="G6" s="112"/>
    </row>
    <row r="7" spans="1:7" x14ac:dyDescent="0.2">
      <c r="A7" s="67" t="s">
        <v>37</v>
      </c>
      <c r="B7" s="67" t="s">
        <v>38</v>
      </c>
      <c r="C7" s="67" t="s">
        <v>39</v>
      </c>
      <c r="D7" s="67" t="s">
        <v>40</v>
      </c>
      <c r="E7" s="67" t="s">
        <v>41</v>
      </c>
      <c r="F7" s="67" t="s">
        <v>42</v>
      </c>
      <c r="G7" s="67" t="s">
        <v>43</v>
      </c>
    </row>
    <row r="8" spans="1:7" x14ac:dyDescent="0.2">
      <c r="A8" s="49">
        <v>1</v>
      </c>
      <c r="B8" s="50"/>
      <c r="C8" s="51"/>
      <c r="D8" s="50"/>
      <c r="E8" s="73">
        <f t="shared" ref="E8:E37" si="0">VLOOKUP(D8,B$41:D$61,3,FALSE)</f>
        <v>0</v>
      </c>
      <c r="F8" s="52"/>
      <c r="G8" s="74">
        <f>IF(F8&gt;=35,E8+E8*(F8-35)/35,E8*F8/35)</f>
        <v>0</v>
      </c>
    </row>
    <row r="9" spans="1:7" x14ac:dyDescent="0.2">
      <c r="A9" s="49">
        <v>2</v>
      </c>
      <c r="B9" s="50"/>
      <c r="C9" s="51"/>
      <c r="D9" s="50"/>
      <c r="E9" s="73">
        <f t="shared" si="0"/>
        <v>0</v>
      </c>
      <c r="F9" s="52"/>
      <c r="G9" s="74">
        <f t="shared" ref="G9:G37" si="1">IF(F9&gt;=35,E9+E9*(F9-35)/35,E9*F9/35)</f>
        <v>0</v>
      </c>
    </row>
    <row r="10" spans="1:7" x14ac:dyDescent="0.2">
      <c r="A10" s="49">
        <v>3</v>
      </c>
      <c r="B10" s="50"/>
      <c r="C10" s="51"/>
      <c r="D10" s="50"/>
      <c r="E10" s="73">
        <f t="shared" si="0"/>
        <v>0</v>
      </c>
      <c r="F10" s="52"/>
      <c r="G10" s="74">
        <f t="shared" si="1"/>
        <v>0</v>
      </c>
    </row>
    <row r="11" spans="1:7" x14ac:dyDescent="0.2">
      <c r="A11" s="49">
        <v>4</v>
      </c>
      <c r="B11" s="50"/>
      <c r="C11" s="51"/>
      <c r="D11" s="50"/>
      <c r="E11" s="73">
        <f t="shared" si="0"/>
        <v>0</v>
      </c>
      <c r="F11" s="52"/>
      <c r="G11" s="74">
        <f t="shared" si="1"/>
        <v>0</v>
      </c>
    </row>
    <row r="12" spans="1:7" x14ac:dyDescent="0.2">
      <c r="A12" s="49">
        <v>5</v>
      </c>
      <c r="B12" s="50"/>
      <c r="C12" s="51"/>
      <c r="D12" s="50"/>
      <c r="E12" s="73">
        <f t="shared" si="0"/>
        <v>0</v>
      </c>
      <c r="F12" s="52"/>
      <c r="G12" s="74">
        <f t="shared" si="1"/>
        <v>0</v>
      </c>
    </row>
    <row r="13" spans="1:7" x14ac:dyDescent="0.2">
      <c r="A13" s="49">
        <v>6</v>
      </c>
      <c r="B13" s="50"/>
      <c r="C13" s="51"/>
      <c r="D13" s="50"/>
      <c r="E13" s="73">
        <f t="shared" si="0"/>
        <v>0</v>
      </c>
      <c r="F13" s="52"/>
      <c r="G13" s="74">
        <f t="shared" si="1"/>
        <v>0</v>
      </c>
    </row>
    <row r="14" spans="1:7" x14ac:dyDescent="0.2">
      <c r="A14" s="49">
        <v>7</v>
      </c>
      <c r="B14" s="50"/>
      <c r="C14" s="51"/>
      <c r="D14" s="50"/>
      <c r="E14" s="73">
        <f t="shared" si="0"/>
        <v>0</v>
      </c>
      <c r="F14" s="52"/>
      <c r="G14" s="74">
        <f t="shared" si="1"/>
        <v>0</v>
      </c>
    </row>
    <row r="15" spans="1:7" x14ac:dyDescent="0.2">
      <c r="A15" s="49">
        <v>8</v>
      </c>
      <c r="B15" s="50"/>
      <c r="C15" s="51"/>
      <c r="D15" s="50"/>
      <c r="E15" s="73">
        <f t="shared" si="0"/>
        <v>0</v>
      </c>
      <c r="F15" s="53"/>
      <c r="G15" s="74">
        <f t="shared" si="1"/>
        <v>0</v>
      </c>
    </row>
    <row r="16" spans="1:7" x14ac:dyDescent="0.2">
      <c r="A16" s="49">
        <v>9</v>
      </c>
      <c r="B16" s="50"/>
      <c r="C16" s="51"/>
      <c r="D16" s="50"/>
      <c r="E16" s="73">
        <f t="shared" si="0"/>
        <v>0</v>
      </c>
      <c r="F16" s="53"/>
      <c r="G16" s="74">
        <f t="shared" si="1"/>
        <v>0</v>
      </c>
    </row>
    <row r="17" spans="1:7" x14ac:dyDescent="0.2">
      <c r="A17" s="49">
        <v>10</v>
      </c>
      <c r="B17" s="50"/>
      <c r="C17" s="51"/>
      <c r="D17" s="50"/>
      <c r="E17" s="73">
        <f t="shared" si="0"/>
        <v>0</v>
      </c>
      <c r="F17" s="53"/>
      <c r="G17" s="74">
        <f t="shared" si="1"/>
        <v>0</v>
      </c>
    </row>
    <row r="18" spans="1:7" x14ac:dyDescent="0.2">
      <c r="A18" s="49">
        <v>11</v>
      </c>
      <c r="B18" s="50"/>
      <c r="C18" s="51"/>
      <c r="D18" s="50"/>
      <c r="E18" s="73">
        <f t="shared" si="0"/>
        <v>0</v>
      </c>
      <c r="F18" s="53"/>
      <c r="G18" s="74">
        <f t="shared" si="1"/>
        <v>0</v>
      </c>
    </row>
    <row r="19" spans="1:7" x14ac:dyDescent="0.2">
      <c r="A19" s="49">
        <v>12</v>
      </c>
      <c r="B19" s="50"/>
      <c r="C19" s="51"/>
      <c r="D19" s="50"/>
      <c r="E19" s="73">
        <f t="shared" si="0"/>
        <v>0</v>
      </c>
      <c r="F19" s="53"/>
      <c r="G19" s="74">
        <f t="shared" si="1"/>
        <v>0</v>
      </c>
    </row>
    <row r="20" spans="1:7" x14ac:dyDescent="0.2">
      <c r="A20" s="49">
        <v>13</v>
      </c>
      <c r="B20" s="50"/>
      <c r="C20" s="51"/>
      <c r="D20" s="50"/>
      <c r="E20" s="73">
        <f t="shared" si="0"/>
        <v>0</v>
      </c>
      <c r="F20" s="53"/>
      <c r="G20" s="74">
        <f t="shared" si="1"/>
        <v>0</v>
      </c>
    </row>
    <row r="21" spans="1:7" x14ac:dyDescent="0.2">
      <c r="A21" s="49">
        <v>14</v>
      </c>
      <c r="B21" s="50"/>
      <c r="C21" s="51"/>
      <c r="D21" s="50"/>
      <c r="E21" s="73">
        <f t="shared" si="0"/>
        <v>0</v>
      </c>
      <c r="F21" s="53"/>
      <c r="G21" s="74">
        <f t="shared" si="1"/>
        <v>0</v>
      </c>
    </row>
    <row r="22" spans="1:7" x14ac:dyDescent="0.2">
      <c r="A22" s="49">
        <v>15</v>
      </c>
      <c r="B22" s="50"/>
      <c r="C22" s="51"/>
      <c r="D22" s="50"/>
      <c r="E22" s="73">
        <f t="shared" si="0"/>
        <v>0</v>
      </c>
      <c r="F22" s="53"/>
      <c r="G22" s="74">
        <f t="shared" si="1"/>
        <v>0</v>
      </c>
    </row>
    <row r="23" spans="1:7" x14ac:dyDescent="0.2">
      <c r="A23" s="49">
        <v>16</v>
      </c>
      <c r="B23" s="50"/>
      <c r="C23" s="51"/>
      <c r="D23" s="50"/>
      <c r="E23" s="73">
        <f t="shared" si="0"/>
        <v>0</v>
      </c>
      <c r="F23" s="53"/>
      <c r="G23" s="74">
        <f t="shared" si="1"/>
        <v>0</v>
      </c>
    </row>
    <row r="24" spans="1:7" x14ac:dyDescent="0.2">
      <c r="A24" s="49">
        <v>17</v>
      </c>
      <c r="B24" s="50"/>
      <c r="C24" s="51"/>
      <c r="D24" s="50"/>
      <c r="E24" s="73">
        <f t="shared" si="0"/>
        <v>0</v>
      </c>
      <c r="F24" s="53"/>
      <c r="G24" s="74">
        <f t="shared" si="1"/>
        <v>0</v>
      </c>
    </row>
    <row r="25" spans="1:7" x14ac:dyDescent="0.2">
      <c r="A25" s="49">
        <v>18</v>
      </c>
      <c r="B25" s="50"/>
      <c r="C25" s="51"/>
      <c r="D25" s="50"/>
      <c r="E25" s="73">
        <f t="shared" si="0"/>
        <v>0</v>
      </c>
      <c r="F25" s="53"/>
      <c r="G25" s="74">
        <f t="shared" si="1"/>
        <v>0</v>
      </c>
    </row>
    <row r="26" spans="1:7" x14ac:dyDescent="0.2">
      <c r="A26" s="49">
        <v>19</v>
      </c>
      <c r="B26" s="50"/>
      <c r="C26" s="51"/>
      <c r="D26" s="50"/>
      <c r="E26" s="73">
        <f t="shared" si="0"/>
        <v>0</v>
      </c>
      <c r="F26" s="53"/>
      <c r="G26" s="74">
        <f t="shared" si="1"/>
        <v>0</v>
      </c>
    </row>
    <row r="27" spans="1:7" x14ac:dyDescent="0.2">
      <c r="A27" s="49">
        <v>20</v>
      </c>
      <c r="B27" s="50"/>
      <c r="C27" s="51"/>
      <c r="D27" s="50"/>
      <c r="E27" s="73">
        <f t="shared" si="0"/>
        <v>0</v>
      </c>
      <c r="F27" s="53"/>
      <c r="G27" s="74">
        <f t="shared" si="1"/>
        <v>0</v>
      </c>
    </row>
    <row r="28" spans="1:7" x14ac:dyDescent="0.2">
      <c r="A28" s="49">
        <v>21</v>
      </c>
      <c r="B28" s="50"/>
      <c r="C28" s="51"/>
      <c r="D28" s="50"/>
      <c r="E28" s="73">
        <f t="shared" si="0"/>
        <v>0</v>
      </c>
      <c r="F28" s="53"/>
      <c r="G28" s="74">
        <f t="shared" si="1"/>
        <v>0</v>
      </c>
    </row>
    <row r="29" spans="1:7" x14ac:dyDescent="0.2">
      <c r="A29" s="49">
        <v>22</v>
      </c>
      <c r="B29" s="50"/>
      <c r="C29" s="51"/>
      <c r="D29" s="50"/>
      <c r="E29" s="73">
        <f t="shared" si="0"/>
        <v>0</v>
      </c>
      <c r="F29" s="53"/>
      <c r="G29" s="74">
        <f t="shared" si="1"/>
        <v>0</v>
      </c>
    </row>
    <row r="30" spans="1:7" x14ac:dyDescent="0.2">
      <c r="A30" s="49">
        <v>23</v>
      </c>
      <c r="B30" s="50"/>
      <c r="C30" s="51"/>
      <c r="D30" s="50"/>
      <c r="E30" s="73">
        <f t="shared" si="0"/>
        <v>0</v>
      </c>
      <c r="F30" s="53"/>
      <c r="G30" s="74">
        <f t="shared" si="1"/>
        <v>0</v>
      </c>
    </row>
    <row r="31" spans="1:7" x14ac:dyDescent="0.2">
      <c r="A31" s="49">
        <v>24</v>
      </c>
      <c r="B31" s="50"/>
      <c r="C31" s="51"/>
      <c r="D31" s="50"/>
      <c r="E31" s="73">
        <f t="shared" si="0"/>
        <v>0</v>
      </c>
      <c r="F31" s="53"/>
      <c r="G31" s="74">
        <f t="shared" si="1"/>
        <v>0</v>
      </c>
    </row>
    <row r="32" spans="1:7" x14ac:dyDescent="0.2">
      <c r="A32" s="49">
        <v>25</v>
      </c>
      <c r="B32" s="50"/>
      <c r="C32" s="51"/>
      <c r="D32" s="50"/>
      <c r="E32" s="73">
        <f t="shared" si="0"/>
        <v>0</v>
      </c>
      <c r="F32" s="53"/>
      <c r="G32" s="74">
        <f t="shared" si="1"/>
        <v>0</v>
      </c>
    </row>
    <row r="33" spans="1:7" x14ac:dyDescent="0.2">
      <c r="A33" s="49">
        <v>26</v>
      </c>
      <c r="B33" s="50"/>
      <c r="C33" s="51"/>
      <c r="D33" s="50"/>
      <c r="E33" s="73">
        <f t="shared" si="0"/>
        <v>0</v>
      </c>
      <c r="F33" s="53"/>
      <c r="G33" s="74">
        <f t="shared" si="1"/>
        <v>0</v>
      </c>
    </row>
    <row r="34" spans="1:7" x14ac:dyDescent="0.2">
      <c r="A34" s="49">
        <v>27</v>
      </c>
      <c r="B34" s="50"/>
      <c r="C34" s="51"/>
      <c r="D34" s="50"/>
      <c r="E34" s="73">
        <f t="shared" si="0"/>
        <v>0</v>
      </c>
      <c r="F34" s="53"/>
      <c r="G34" s="74">
        <f t="shared" si="1"/>
        <v>0</v>
      </c>
    </row>
    <row r="35" spans="1:7" x14ac:dyDescent="0.2">
      <c r="A35" s="49">
        <v>28</v>
      </c>
      <c r="B35" s="50"/>
      <c r="C35" s="51"/>
      <c r="D35" s="50"/>
      <c r="E35" s="73">
        <f t="shared" si="0"/>
        <v>0</v>
      </c>
      <c r="F35" s="53"/>
      <c r="G35" s="74">
        <f t="shared" si="1"/>
        <v>0</v>
      </c>
    </row>
    <row r="36" spans="1:7" x14ac:dyDescent="0.2">
      <c r="A36" s="49">
        <v>29</v>
      </c>
      <c r="B36" s="50"/>
      <c r="C36" s="51"/>
      <c r="D36" s="50"/>
      <c r="E36" s="73">
        <f t="shared" si="0"/>
        <v>0</v>
      </c>
      <c r="F36" s="53"/>
      <c r="G36" s="74">
        <f t="shared" si="1"/>
        <v>0</v>
      </c>
    </row>
    <row r="37" spans="1:7" x14ac:dyDescent="0.2">
      <c r="A37" s="49">
        <v>30</v>
      </c>
      <c r="B37" s="50"/>
      <c r="C37" s="51"/>
      <c r="D37" s="50"/>
      <c r="E37" s="73">
        <f t="shared" si="0"/>
        <v>0</v>
      </c>
      <c r="F37" s="53"/>
      <c r="G37" s="74">
        <f t="shared" si="1"/>
        <v>0</v>
      </c>
    </row>
    <row r="38" spans="1:7" x14ac:dyDescent="0.2">
      <c r="G38" s="77">
        <f>SUM(G8:G37)</f>
        <v>0</v>
      </c>
    </row>
    <row r="39" spans="1:7" x14ac:dyDescent="0.2">
      <c r="B39" t="s">
        <v>96</v>
      </c>
    </row>
    <row r="40" spans="1:7" x14ac:dyDescent="0.2">
      <c r="B40" s="65"/>
      <c r="C40" s="65" t="s">
        <v>97</v>
      </c>
      <c r="D40" s="65" t="s">
        <v>98</v>
      </c>
      <c r="E40" s="66"/>
    </row>
    <row r="41" spans="1:7" x14ac:dyDescent="0.2">
      <c r="B41" s="65">
        <v>0</v>
      </c>
      <c r="C41" s="65"/>
      <c r="D41" s="65">
        <v>0</v>
      </c>
      <c r="E41" s="66"/>
    </row>
    <row r="42" spans="1:7" ht="33.75" x14ac:dyDescent="0.2">
      <c r="B42" s="65">
        <v>1</v>
      </c>
      <c r="C42" s="79" t="s">
        <v>99</v>
      </c>
      <c r="D42" s="65">
        <v>30</v>
      </c>
      <c r="E42" s="66"/>
    </row>
    <row r="43" spans="1:7" ht="22.5" x14ac:dyDescent="0.2">
      <c r="B43" s="65">
        <v>2</v>
      </c>
      <c r="C43" s="79" t="s">
        <v>100</v>
      </c>
      <c r="D43" s="65">
        <v>40</v>
      </c>
      <c r="E43" s="66"/>
    </row>
    <row r="44" spans="1:7" ht="22.5" x14ac:dyDescent="0.2">
      <c r="B44" s="65">
        <v>3</v>
      </c>
      <c r="C44" s="79" t="s">
        <v>101</v>
      </c>
      <c r="D44" s="65">
        <v>30</v>
      </c>
      <c r="E44" s="66"/>
    </row>
    <row r="45" spans="1:7" ht="22.5" x14ac:dyDescent="0.2">
      <c r="B45" s="65">
        <v>4</v>
      </c>
      <c r="C45" s="79" t="s">
        <v>114</v>
      </c>
      <c r="D45" s="65">
        <v>40</v>
      </c>
      <c r="E45" s="66"/>
    </row>
    <row r="46" spans="1:7" ht="22.5" x14ac:dyDescent="0.2">
      <c r="B46" s="65">
        <v>5</v>
      </c>
      <c r="C46" s="79" t="s">
        <v>102</v>
      </c>
      <c r="D46" s="65">
        <v>10</v>
      </c>
      <c r="E46" s="66"/>
    </row>
    <row r="47" spans="1:7" ht="22.5" x14ac:dyDescent="0.2">
      <c r="B47" s="65">
        <v>6</v>
      </c>
      <c r="C47" s="79" t="s">
        <v>115</v>
      </c>
      <c r="D47" s="65">
        <v>10</v>
      </c>
      <c r="E47" s="66"/>
    </row>
    <row r="48" spans="1:7" x14ac:dyDescent="0.2">
      <c r="B48" s="65">
        <v>7</v>
      </c>
      <c r="C48" s="79" t="s">
        <v>103</v>
      </c>
      <c r="D48" s="65">
        <v>15</v>
      </c>
      <c r="E48" s="66"/>
    </row>
    <row r="49" spans="2:7" ht="22.5" x14ac:dyDescent="0.2">
      <c r="B49" s="65">
        <v>8</v>
      </c>
      <c r="C49" s="79" t="s">
        <v>104</v>
      </c>
      <c r="D49" s="65">
        <v>15</v>
      </c>
      <c r="E49" s="66"/>
    </row>
    <row r="50" spans="2:7" ht="56.25" x14ac:dyDescent="0.2">
      <c r="B50" s="65">
        <v>9</v>
      </c>
      <c r="C50" s="79" t="s">
        <v>105</v>
      </c>
      <c r="D50" s="65">
        <v>10</v>
      </c>
      <c r="E50" s="66"/>
    </row>
    <row r="51" spans="2:7" ht="56.25" x14ac:dyDescent="0.2">
      <c r="B51" s="65">
        <v>10</v>
      </c>
      <c r="C51" s="79" t="s">
        <v>106</v>
      </c>
      <c r="D51" s="65">
        <v>15</v>
      </c>
      <c r="E51" s="66"/>
    </row>
    <row r="52" spans="2:7" ht="22.5" x14ac:dyDescent="0.2">
      <c r="B52" s="65">
        <v>11</v>
      </c>
      <c r="C52" s="79" t="s">
        <v>132</v>
      </c>
      <c r="D52" s="65">
        <v>13</v>
      </c>
      <c r="E52" s="66"/>
    </row>
    <row r="53" spans="2:7" ht="22.5" x14ac:dyDescent="0.2">
      <c r="B53" s="65">
        <v>12</v>
      </c>
      <c r="C53" s="79" t="s">
        <v>133</v>
      </c>
      <c r="D53" s="65">
        <v>15</v>
      </c>
      <c r="E53" s="66"/>
    </row>
    <row r="54" spans="2:7" ht="22.5" x14ac:dyDescent="0.2">
      <c r="B54" s="65">
        <v>13</v>
      </c>
      <c r="C54" s="79" t="s">
        <v>134</v>
      </c>
      <c r="D54" s="65">
        <v>20</v>
      </c>
      <c r="E54" s="66"/>
    </row>
    <row r="55" spans="2:7" ht="22.5" x14ac:dyDescent="0.2">
      <c r="B55" s="65">
        <v>14</v>
      </c>
      <c r="C55" s="79" t="s">
        <v>107</v>
      </c>
      <c r="D55" s="65">
        <v>11</v>
      </c>
      <c r="E55" s="66"/>
    </row>
    <row r="56" spans="2:7" x14ac:dyDescent="0.2">
      <c r="B56" s="65">
        <v>15</v>
      </c>
      <c r="C56" s="79" t="s">
        <v>108</v>
      </c>
      <c r="D56" s="65">
        <v>13</v>
      </c>
      <c r="E56" s="66"/>
    </row>
    <row r="57" spans="2:7" x14ac:dyDescent="0.2">
      <c r="B57" s="65">
        <v>16</v>
      </c>
      <c r="C57" s="79" t="s">
        <v>109</v>
      </c>
      <c r="D57" s="65">
        <v>13</v>
      </c>
      <c r="E57" s="66"/>
    </row>
    <row r="58" spans="2:7" ht="33.75" x14ac:dyDescent="0.2">
      <c r="B58" s="65">
        <v>17</v>
      </c>
      <c r="C58" s="79" t="s">
        <v>110</v>
      </c>
      <c r="D58" s="65">
        <v>10</v>
      </c>
      <c r="E58" s="66"/>
    </row>
    <row r="59" spans="2:7" ht="33.75" x14ac:dyDescent="0.2">
      <c r="B59" s="65">
        <v>18</v>
      </c>
      <c r="C59" s="79" t="s">
        <v>111</v>
      </c>
      <c r="D59" s="65">
        <v>8</v>
      </c>
      <c r="E59" s="66"/>
    </row>
    <row r="60" spans="2:7" ht="22.5" x14ac:dyDescent="0.2">
      <c r="B60" s="65">
        <v>19</v>
      </c>
      <c r="C60" s="79" t="s">
        <v>112</v>
      </c>
      <c r="D60" s="65">
        <v>7</v>
      </c>
      <c r="E60" s="66"/>
    </row>
    <row r="61" spans="2:7" ht="33.75" x14ac:dyDescent="0.2">
      <c r="B61" s="65">
        <v>20</v>
      </c>
      <c r="C61" s="79" t="s">
        <v>113</v>
      </c>
      <c r="D61" s="65">
        <v>9</v>
      </c>
      <c r="E61" s="66"/>
    </row>
    <row r="64" spans="2:7" ht="41.25" customHeight="1" x14ac:dyDescent="0.2">
      <c r="B64" s="90" t="s">
        <v>73</v>
      </c>
      <c r="C64" s="90"/>
      <c r="D64" s="90"/>
      <c r="E64" s="90"/>
      <c r="F64" s="90"/>
      <c r="G64" s="90"/>
    </row>
    <row r="65" spans="2:8" x14ac:dyDescent="0.2">
      <c r="B65" s="90" t="s">
        <v>82</v>
      </c>
      <c r="C65" s="90"/>
      <c r="D65" s="90"/>
      <c r="E65" s="90"/>
      <c r="F65" s="90"/>
      <c r="G65" s="90"/>
      <c r="H65" s="90"/>
    </row>
    <row r="66" spans="2:8" x14ac:dyDescent="0.2">
      <c r="B66" t="s">
        <v>83</v>
      </c>
    </row>
    <row r="67" spans="2:8" x14ac:dyDescent="0.2">
      <c r="B67" t="s">
        <v>84</v>
      </c>
    </row>
    <row r="69" spans="2:8" x14ac:dyDescent="0.2">
      <c r="B69" s="54" t="s">
        <v>77</v>
      </c>
    </row>
    <row r="70" spans="2:8" x14ac:dyDescent="0.2">
      <c r="F70" t="s">
        <v>74</v>
      </c>
    </row>
    <row r="71" spans="2:8" x14ac:dyDescent="0.2">
      <c r="F71" t="s">
        <v>75</v>
      </c>
    </row>
    <row r="72" spans="2:8" x14ac:dyDescent="0.2">
      <c r="F72" s="60" t="s">
        <v>76</v>
      </c>
    </row>
    <row r="73" spans="2:8" x14ac:dyDescent="0.2">
      <c r="B73" s="30" t="s">
        <v>64</v>
      </c>
      <c r="C73" s="60" t="s">
        <v>80</v>
      </c>
    </row>
  </sheetData>
  <sheetProtection algorithmName="SHA-512" hashValue="PcjH2gfGrT3BAXJqU0V4iYV01l3oqnquEKgSHvmrH+n7V/UHb0PXOwYXMFvdlaHiladBHWGlwDDy72UPXO/4VQ==" saltValue="hQ+0+ozJStaYwOvXS12KMg==" spinCount="100000" sheet="1" formatCells="0" formatColumns="0" insertRows="0"/>
  <mergeCells count="11">
    <mergeCell ref="A1:D1"/>
    <mergeCell ref="A2:B2"/>
    <mergeCell ref="B65:H65"/>
    <mergeCell ref="B64:G64"/>
    <mergeCell ref="G5:G6"/>
    <mergeCell ref="A5:A6"/>
    <mergeCell ref="B5:B6"/>
    <mergeCell ref="F5:F6"/>
    <mergeCell ref="C5:C6"/>
    <mergeCell ref="D5:D6"/>
    <mergeCell ref="E5:E6"/>
  </mergeCells>
  <phoneticPr fontId="26" type="noConversion"/>
  <dataValidations count="1">
    <dataValidation type="list" allowBlank="1" showInputMessage="1" showErrorMessage="1" sqref="D8:D37" xr:uid="{00000000-0002-0000-0200-000000000000}">
      <formula1>$B$41:$B$61</formula1>
    </dataValidation>
  </dataValidations>
  <pageMargins left="0.75" right="0.17"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Rely Glogoviceanu</cp:lastModifiedBy>
  <cp:lastPrinted>2017-03-03T10:51:32Z</cp:lastPrinted>
  <dcterms:created xsi:type="dcterms:W3CDTF">2016-06-23T11:57:24Z</dcterms:created>
  <dcterms:modified xsi:type="dcterms:W3CDTF">2025-04-08T13:16:52Z</dcterms:modified>
</cp:coreProperties>
</file>